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0" windowWidth="15330" windowHeight="1155" tabRatio="734" activeTab="4"/>
  </bookViews>
  <sheets>
    <sheet name="Cover" sheetId="1" r:id="rId1"/>
    <sheet name="Table 2.1" sheetId="2" r:id="rId2"/>
    <sheet name="Table 2.2" sheetId="3" r:id="rId3"/>
    <sheet name="Table 2.3" sheetId="4" r:id="rId4"/>
    <sheet name="checksum" sheetId="5" r:id="rId5"/>
  </sheets>
  <externalReferences>
    <externalReference r:id="rId8"/>
    <externalReference r:id="rId9"/>
  </externalReferences>
  <definedNames>
    <definedName name="_xlnm.Print_Area" localSheetId="1">'Table 2.1'!$A$1:$R$57</definedName>
    <definedName name="_xlnm.Print_Area" localSheetId="2">'Table 2.2'!$A$1:$F$41</definedName>
    <definedName name="_xlnm.Print_Area" localSheetId="3">'Table 2.3'!$A$1:$F$55</definedName>
    <definedName name="shapemap">'[1]catmap'!#REF!</definedName>
  </definedNames>
  <calcPr fullCalcOnLoad="1"/>
</workbook>
</file>

<file path=xl/sharedStrings.xml><?xml version="1.0" encoding="utf-8"?>
<sst xmlns="http://schemas.openxmlformats.org/spreadsheetml/2006/main" count="207" uniqueCount="73">
  <si>
    <t>(Volume Reported in Millions)</t>
  </si>
  <si>
    <t>Volume</t>
  </si>
  <si>
    <t>Percent</t>
  </si>
  <si>
    <t>Forwarded</t>
  </si>
  <si>
    <t>Returned to Sender</t>
  </si>
  <si>
    <t>First-Class Mail</t>
  </si>
  <si>
    <t>Letters/Cards</t>
  </si>
  <si>
    <t>Flats</t>
  </si>
  <si>
    <t>Total</t>
  </si>
  <si>
    <t>Periodicals</t>
  </si>
  <si>
    <t>Package Services</t>
  </si>
  <si>
    <t>Other Classes</t>
  </si>
  <si>
    <t>Mach. Parcels</t>
  </si>
  <si>
    <t>Nonmach. Parcels</t>
  </si>
  <si>
    <t>Total Parcels</t>
  </si>
  <si>
    <t>Grand Total</t>
  </si>
  <si>
    <t>Single-Piece</t>
  </si>
  <si>
    <t>Presorted</t>
  </si>
  <si>
    <t>Automation</t>
  </si>
  <si>
    <t>Carrier Route</t>
  </si>
  <si>
    <t>ECR</t>
  </si>
  <si>
    <t>Parcel Post</t>
  </si>
  <si>
    <t>Parcel Select</t>
  </si>
  <si>
    <t>BPM</t>
  </si>
  <si>
    <t>Media/Library</t>
  </si>
  <si>
    <t>International</t>
  </si>
  <si>
    <t>Priority</t>
  </si>
  <si>
    <t>USPS</t>
  </si>
  <si>
    <t>Free</t>
  </si>
  <si>
    <t>Express</t>
  </si>
  <si>
    <t>First Class</t>
  </si>
  <si>
    <t>Standard</t>
  </si>
  <si>
    <t>checks ---&gt;</t>
  </si>
  <si>
    <t>Table</t>
  </si>
  <si>
    <t>checksum</t>
  </si>
  <si>
    <t>UAA Volume Tables</t>
  </si>
  <si>
    <t>Table 2.2</t>
  </si>
  <si>
    <t>Table 2.3</t>
  </si>
  <si>
    <t>Notes:</t>
  </si>
  <si>
    <t>Wasted</t>
  </si>
  <si>
    <t>Final Disposition</t>
  </si>
  <si>
    <t>Sent to Nixie Unit</t>
  </si>
  <si>
    <t>Sent to CFS - Active COAs</t>
  </si>
  <si>
    <t>check ---&gt;</t>
  </si>
  <si>
    <t>Wasted (2)</t>
  </si>
  <si>
    <t>Wasted (4)</t>
  </si>
  <si>
    <t>Returned to Sender (5)</t>
  </si>
  <si>
    <t>(2) Postal Service regulations allow Standard Mail and some types of Package Services to be wasted at the delivery unit.</t>
  </si>
  <si>
    <t>Hand Forwarded</t>
  </si>
  <si>
    <t>Disposition at Delivery Unit (1)</t>
  </si>
  <si>
    <t>ACS (6)</t>
  </si>
  <si>
    <t>Non-ACS (6)</t>
  </si>
  <si>
    <t>Active COAs - ACS (6)</t>
  </si>
  <si>
    <t>Active COAs - Non-ACS (6)</t>
  </si>
  <si>
    <t>ACS Nixie (6)</t>
  </si>
  <si>
    <t>(6) ACS stands for "Address Change Service," the electronic notice address correction system.</t>
  </si>
  <si>
    <t>Standard Mail</t>
  </si>
  <si>
    <t>All Classes</t>
  </si>
  <si>
    <t>PARS Environment</t>
  </si>
  <si>
    <t>Returned</t>
  </si>
  <si>
    <t>Final Disposition of Volume (Millions) of UAA Mail</t>
  </si>
  <si>
    <t>Table 2.1</t>
  </si>
  <si>
    <t xml:space="preserve">(4) Postal Service regulations allow all classes of mail to be wasted at the CFS unit or CIOSS based on the ancillary service endorsement, age of COA, </t>
  </si>
  <si>
    <t xml:space="preserve">     and Address Change Service (ACS) option.</t>
  </si>
  <si>
    <t>(5) Address Change Service (ACS) nixie pieces with the "Address Service Requested" ancillary endorsement are returned to sender.  All other ACS nixie pieces</t>
  </si>
  <si>
    <t xml:space="preserve">     are wasted at the CFS unit or CIOSS.</t>
  </si>
  <si>
    <t>Disposition at CFS Unit or CIOSS (3)</t>
  </si>
  <si>
    <t>FY  20</t>
  </si>
  <si>
    <t>Disposition of Volume of UAA Mail by Class of Mail and Location -- FY 20</t>
  </si>
  <si>
    <t>By Class of Mail / Rate Category  -- FY 20</t>
  </si>
  <si>
    <t>By Class of Mail / Shape  -- FY 20</t>
  </si>
  <si>
    <t>(1) Volumes by disposition are developed from the delivery unit route survey, rolled forward to FY 20.</t>
  </si>
  <si>
    <t>(3) Volume levels are developed from the delivery unit route survey, rolled forward to FY 20. Disposition detail is developed from the CFS Path Model.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</si>
</sst>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%"/>
    <numFmt numFmtId="167" formatCode="#,##0.0000"/>
    <numFmt numFmtId="168" formatCode="#,##0.0"/>
    <numFmt numFmtId="169" formatCode="#,##0.00000"/>
    <numFmt numFmtId="170" formatCode="#,##0.0000000"/>
    <numFmt numFmtId="171" formatCode="&quot;$&quot;#,##0.0;\(&quot;$&quot;#,##0.0\)"/>
    <numFmt numFmtId="172" formatCode="#,##0.00000000"/>
    <numFmt numFmtId="173" formatCode="#,##0.000000000"/>
    <numFmt numFmtId="174" formatCode="#,##0.0000000000"/>
    <numFmt numFmtId="175" formatCode="00000"/>
    <numFmt numFmtId="176" formatCode="[$-409]h:mm:ss\ AM/PM"/>
    <numFmt numFmtId="177" formatCode="0.00000"/>
    <numFmt numFmtId="178" formatCode="0.0000"/>
    <numFmt numFmtId="179" formatCode="#,##0.000000"/>
    <numFmt numFmtId="180" formatCode="0.0000000"/>
    <numFmt numFmtId="181" formatCode="0.000000"/>
    <numFmt numFmtId="182" formatCode="0.0"/>
    <numFmt numFmtId="183" formatCode="0.00000000"/>
    <numFmt numFmtId="184" formatCode="[$-409]dddd\,\ mmmm\ dd\,\ yyyy"/>
    <numFmt numFmtId="185" formatCode="0.000%"/>
    <numFmt numFmtId="186" formatCode="0.000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1" applyBorder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7" applyNumberFormat="0" applyFill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31" borderId="0" applyNumberFormat="0" applyBorder="0" applyAlignment="0" applyProtection="0"/>
    <xf numFmtId="171" fontId="0" fillId="0" borderId="0">
      <alignment/>
      <protection/>
    </xf>
    <xf numFmtId="0" fontId="0" fillId="32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0" fillId="0" borderId="11" xfId="0" applyNumberFormat="1" applyFill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5" fillId="0" borderId="0" xfId="0" applyFont="1" applyFill="1" applyBorder="1" applyAlignment="1">
      <alignment horizontal="right"/>
    </xf>
    <xf numFmtId="168" fontId="0" fillId="0" borderId="13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8" fontId="0" fillId="0" borderId="14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Continuous"/>
    </xf>
    <xf numFmtId="10" fontId="3" fillId="0" borderId="0" xfId="0" applyNumberFormat="1" applyFont="1" applyBorder="1" applyAlignment="1">
      <alignment horizontal="centerContinuous"/>
    </xf>
    <xf numFmtId="164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33" borderId="0" xfId="0" applyNumberFormat="1" applyFill="1" applyBorder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/>
    </xf>
    <xf numFmtId="170" fontId="0" fillId="33" borderId="16" xfId="0" applyNumberFormat="1" applyFill="1" applyBorder="1" applyAlignment="1">
      <alignment/>
    </xf>
    <xf numFmtId="0" fontId="0" fillId="0" borderId="13" xfId="0" applyBorder="1" applyAlignment="1">
      <alignment/>
    </xf>
    <xf numFmtId="170" fontId="0" fillId="33" borderId="17" xfId="0" applyNumberForma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center" vertic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 quotePrefix="1">
      <alignment horizontal="left" indent="3"/>
    </xf>
    <xf numFmtId="0" fontId="6" fillId="0" borderId="0" xfId="0" applyFont="1" applyBorder="1" applyAlignment="1" quotePrefix="1">
      <alignment horizontal="lef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Continuous"/>
    </xf>
    <xf numFmtId="168" fontId="0" fillId="0" borderId="0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right"/>
    </xf>
    <xf numFmtId="168" fontId="0" fillId="0" borderId="1" xfId="0" applyNumberFormat="1" applyFont="1" applyBorder="1" applyAlignment="1">
      <alignment/>
    </xf>
    <xf numFmtId="181" fontId="0" fillId="33" borderId="0" xfId="0" applyNumberFormat="1" applyFont="1" applyFill="1" applyAlignment="1">
      <alignment/>
    </xf>
    <xf numFmtId="9" fontId="0" fillId="0" borderId="0" xfId="65" applyFont="1" applyBorder="1" applyAlignment="1">
      <alignment horizontal="right"/>
    </xf>
    <xf numFmtId="9" fontId="0" fillId="0" borderId="0" xfId="65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18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168" fontId="0" fillId="0" borderId="19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22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65" applyNumberFormat="1" applyFont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AA\Results\aqdat\aqvol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\Post\UAA\Update\ACR20\PARS20\Volumes\TablesDU_pars20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map"/>
      <sheetName val="maps"/>
      <sheetName val="pkrcntls"/>
      <sheetName val="uaacntls"/>
      <sheetName val="checkcntls"/>
      <sheetName val="aqdat"/>
      <sheetName val="bundles"/>
      <sheetName val="aqpivs"/>
      <sheetName val="ndpivs"/>
      <sheetName val="ndtab"/>
      <sheetName val="NDTab1"/>
      <sheetName val="NDTab2"/>
      <sheetName val="units"/>
      <sheetName val="aqcost"/>
      <sheetName val="aqcost2"/>
      <sheetName val="check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pivs"/>
      <sheetName val="Table 1.1"/>
      <sheetName val="Table 1.4"/>
      <sheetName val="Table 1.4b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9:H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7.25">
      <c r="A9" s="49" t="s">
        <v>35</v>
      </c>
      <c r="B9" s="48"/>
      <c r="C9" s="48"/>
      <c r="D9" s="48"/>
      <c r="E9" s="48"/>
      <c r="F9" s="48"/>
      <c r="G9" s="48"/>
      <c r="H9" s="48"/>
    </row>
    <row r="10" spans="1:8" ht="17.25">
      <c r="A10" s="49" t="s">
        <v>58</v>
      </c>
      <c r="B10" s="48"/>
      <c r="C10" s="48"/>
      <c r="D10" s="48"/>
      <c r="E10" s="48"/>
      <c r="F10" s="48"/>
      <c r="G10" s="48"/>
      <c r="H10" s="48"/>
    </row>
    <row r="11" spans="1:8" ht="17.25">
      <c r="A11" s="49" t="s">
        <v>67</v>
      </c>
      <c r="B11" s="48"/>
      <c r="C11" s="48"/>
      <c r="D11" s="48"/>
      <c r="E11" s="48"/>
      <c r="F11" s="48"/>
      <c r="G11" s="48"/>
      <c r="H11" s="4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57"/>
  <sheetViews>
    <sheetView zoomScale="70" zoomScaleNormal="70" zoomScalePageLayoutView="0" workbookViewId="0" topLeftCell="A1">
      <selection activeCell="B28" sqref="B28"/>
    </sheetView>
  </sheetViews>
  <sheetFormatPr defaultColWidth="9.140625" defaultRowHeight="12.75"/>
  <cols>
    <col min="1" max="1" width="32.57421875" style="39" customWidth="1"/>
    <col min="2" max="2" width="9.28125" style="36" customWidth="1"/>
    <col min="3" max="3" width="8.7109375" style="37" bestFit="1" customWidth="1"/>
    <col min="4" max="4" width="1.421875" style="37" customWidth="1"/>
    <col min="5" max="5" width="9.28125" style="36" customWidth="1"/>
    <col min="6" max="6" width="8.7109375" style="37" bestFit="1" customWidth="1"/>
    <col min="7" max="7" width="1.421875" style="37" customWidth="1"/>
    <col min="8" max="8" width="9.28125" style="38" customWidth="1"/>
    <col min="9" max="9" width="8.7109375" style="40" bestFit="1" customWidth="1"/>
    <col min="10" max="10" width="1.421875" style="40" customWidth="1"/>
    <col min="11" max="11" width="9.28125" style="38" customWidth="1"/>
    <col min="12" max="12" width="8.28125" style="40" customWidth="1"/>
    <col min="13" max="13" width="1.421875" style="37" customWidth="1"/>
    <col min="14" max="14" width="9.28125" style="36" customWidth="1"/>
    <col min="15" max="15" width="8.7109375" style="37" bestFit="1" customWidth="1"/>
    <col min="16" max="16" width="1.421875" style="26" customWidth="1"/>
    <col min="17" max="17" width="9.28125" style="26" customWidth="1"/>
    <col min="18" max="16384" width="9.140625" style="26" customWidth="1"/>
  </cols>
  <sheetData>
    <row r="1" spans="1:18" ht="17.25">
      <c r="A1" s="1" t="s">
        <v>61</v>
      </c>
      <c r="B1" s="41"/>
      <c r="C1" s="42"/>
      <c r="D1" s="42"/>
      <c r="E1" s="41"/>
      <c r="F1" s="42"/>
      <c r="G1" s="42"/>
      <c r="H1" s="41"/>
      <c r="I1" s="42"/>
      <c r="J1" s="42"/>
      <c r="K1" s="41"/>
      <c r="L1" s="42"/>
      <c r="M1" s="42"/>
      <c r="N1" s="41"/>
      <c r="O1" s="42"/>
      <c r="P1" s="1"/>
      <c r="Q1" s="1"/>
      <c r="R1" s="1"/>
    </row>
    <row r="2" spans="1:18" ht="18" customHeight="1">
      <c r="A2" s="1" t="s">
        <v>68</v>
      </c>
      <c r="B2" s="41"/>
      <c r="C2" s="42"/>
      <c r="D2" s="42"/>
      <c r="E2" s="41"/>
      <c r="F2" s="42"/>
      <c r="G2" s="42"/>
      <c r="H2" s="41"/>
      <c r="I2" s="42"/>
      <c r="J2" s="42"/>
      <c r="K2" s="41"/>
      <c r="L2" s="42"/>
      <c r="M2" s="42"/>
      <c r="N2" s="41"/>
      <c r="O2" s="42"/>
      <c r="P2" s="1"/>
      <c r="Q2" s="1"/>
      <c r="R2" s="1"/>
    </row>
    <row r="3" spans="1:18" ht="15.75" customHeight="1">
      <c r="A3" s="4" t="s">
        <v>0</v>
      </c>
      <c r="B3" s="41"/>
      <c r="C3" s="42"/>
      <c r="D3" s="42"/>
      <c r="E3" s="41"/>
      <c r="F3" s="42"/>
      <c r="G3" s="42"/>
      <c r="H3" s="41"/>
      <c r="I3" s="42"/>
      <c r="J3" s="42"/>
      <c r="K3" s="41"/>
      <c r="L3" s="42"/>
      <c r="M3" s="42"/>
      <c r="N3" s="41"/>
      <c r="O3" s="42"/>
      <c r="P3" s="1"/>
      <c r="Q3" s="1"/>
      <c r="R3" s="1"/>
    </row>
    <row r="4" spans="1:18" ht="12.75" customHeight="1">
      <c r="A4" s="4"/>
      <c r="B4" s="41"/>
      <c r="C4" s="42"/>
      <c r="D4" s="42"/>
      <c r="E4" s="41"/>
      <c r="F4" s="42"/>
      <c r="G4" s="42"/>
      <c r="H4" s="41"/>
      <c r="I4" s="42"/>
      <c r="J4" s="42"/>
      <c r="K4" s="41"/>
      <c r="L4" s="42"/>
      <c r="M4" s="42"/>
      <c r="N4" s="41"/>
      <c r="O4" s="42"/>
      <c r="P4" s="1"/>
      <c r="Q4" s="1"/>
      <c r="R4" s="1"/>
    </row>
    <row r="5" spans="1:18" ht="12.75">
      <c r="A5" s="30"/>
      <c r="B5" s="103" t="s">
        <v>30</v>
      </c>
      <c r="C5" s="103"/>
      <c r="D5" s="32"/>
      <c r="E5" s="103" t="s">
        <v>9</v>
      </c>
      <c r="F5" s="103"/>
      <c r="G5" s="32"/>
      <c r="H5" s="103" t="s">
        <v>31</v>
      </c>
      <c r="I5" s="103"/>
      <c r="J5" s="32"/>
      <c r="K5" s="103" t="s">
        <v>10</v>
      </c>
      <c r="L5" s="103"/>
      <c r="M5" s="32"/>
      <c r="N5" s="25" t="s">
        <v>11</v>
      </c>
      <c r="O5" s="25"/>
      <c r="P5" s="8"/>
      <c r="Q5" s="105" t="s">
        <v>8</v>
      </c>
      <c r="R5" s="105"/>
    </row>
    <row r="6" spans="1:18" s="33" customFormat="1" ht="12.75">
      <c r="A6" s="66" t="s">
        <v>49</v>
      </c>
      <c r="B6" s="43" t="s">
        <v>1</v>
      </c>
      <c r="C6" s="44" t="s">
        <v>2</v>
      </c>
      <c r="D6" s="44"/>
      <c r="E6" s="43" t="s">
        <v>1</v>
      </c>
      <c r="F6" s="44" t="s">
        <v>2</v>
      </c>
      <c r="G6" s="44"/>
      <c r="H6" s="43" t="s">
        <v>1</v>
      </c>
      <c r="I6" s="44" t="s">
        <v>2</v>
      </c>
      <c r="J6" s="44"/>
      <c r="K6" s="43" t="s">
        <v>1</v>
      </c>
      <c r="L6" s="44" t="s">
        <v>2</v>
      </c>
      <c r="M6" s="44"/>
      <c r="N6" s="43" t="s">
        <v>1</v>
      </c>
      <c r="O6" s="44" t="s">
        <v>2</v>
      </c>
      <c r="P6" s="45"/>
      <c r="Q6" s="43" t="s">
        <v>1</v>
      </c>
      <c r="R6" s="44" t="s">
        <v>2</v>
      </c>
    </row>
    <row r="7" spans="1:18" s="33" customFormat="1" ht="12.75">
      <c r="A7" s="63" t="s">
        <v>42</v>
      </c>
      <c r="B7" s="34"/>
      <c r="C7" s="73"/>
      <c r="D7" s="34"/>
      <c r="E7" s="34"/>
      <c r="F7" s="73"/>
      <c r="G7" s="34"/>
      <c r="H7" s="34"/>
      <c r="I7" s="73"/>
      <c r="J7" s="34"/>
      <c r="K7" s="34"/>
      <c r="L7" s="73"/>
      <c r="M7" s="34"/>
      <c r="N7" s="34"/>
      <c r="O7" s="73"/>
      <c r="P7" s="35"/>
      <c r="Q7" s="34"/>
      <c r="R7" s="73"/>
    </row>
    <row r="8" spans="1:18" s="33" customFormat="1" ht="12.75">
      <c r="A8" s="65" t="s">
        <v>50</v>
      </c>
      <c r="B8" s="34">
        <f>B25</f>
        <v>169.11291110099998</v>
      </c>
      <c r="C8" s="73">
        <f>B8/B$17</f>
        <v>0.0759503843289421</v>
      </c>
      <c r="D8" s="34"/>
      <c r="E8" s="34">
        <f>E25</f>
        <v>51.99574586395582</v>
      </c>
      <c r="F8" s="73">
        <f>E8/E$17</f>
        <v>0.5290708032294088</v>
      </c>
      <c r="G8" s="34"/>
      <c r="H8" s="34">
        <f>H25</f>
        <v>68.06491500000001</v>
      </c>
      <c r="I8" s="73">
        <f>H8/H$17</f>
        <v>0.02342824867365174</v>
      </c>
      <c r="J8" s="34"/>
      <c r="K8" s="34">
        <f>K25</f>
        <v>1.2956177223495413</v>
      </c>
      <c r="L8" s="73">
        <f>K8/K$17</f>
        <v>0.038947238177764396</v>
      </c>
      <c r="M8" s="34"/>
      <c r="N8" s="34">
        <f>N25</f>
        <v>0.056514264500006337</v>
      </c>
      <c r="O8" s="73">
        <f>N8/N$17</f>
        <v>0.0017873269909979487</v>
      </c>
      <c r="P8" s="35"/>
      <c r="Q8" s="34">
        <f>B8+E8+H8+K8+N8</f>
        <v>290.5257039518054</v>
      </c>
      <c r="R8" s="73">
        <f>Q8/Q$17</f>
        <v>0.054867557633129</v>
      </c>
    </row>
    <row r="9" spans="1:18" s="33" customFormat="1" ht="12.75">
      <c r="A9" s="65" t="s">
        <v>51</v>
      </c>
      <c r="B9" s="34">
        <f>B30</f>
        <v>826.0587416916019</v>
      </c>
      <c r="C9" s="73">
        <f>B9/B$17</f>
        <v>0.3709916558191665</v>
      </c>
      <c r="D9" s="34"/>
      <c r="E9" s="34">
        <f>E30</f>
        <v>10.08482055846309</v>
      </c>
      <c r="F9" s="73">
        <f>E9/E$17</f>
        <v>0.10261578182282069</v>
      </c>
      <c r="G9" s="34"/>
      <c r="H9" s="34">
        <f>H30</f>
        <v>27.512053085941346</v>
      </c>
      <c r="I9" s="73">
        <f>H9/H$17</f>
        <v>0.009469771926111146</v>
      </c>
      <c r="J9" s="34"/>
      <c r="K9" s="34">
        <f>K30</f>
        <v>4.669047330000001</v>
      </c>
      <c r="L9" s="73">
        <f>K9/K$17</f>
        <v>0.14035505634717232</v>
      </c>
      <c r="M9" s="34"/>
      <c r="N9" s="34">
        <f>N30</f>
        <v>9.254359190069122</v>
      </c>
      <c r="O9" s="73">
        <f>N9/N$17</f>
        <v>0.2926794874026646</v>
      </c>
      <c r="P9" s="35"/>
      <c r="Q9" s="34">
        <f>B9+E9+H9+K9+N9</f>
        <v>877.5790218560754</v>
      </c>
      <c r="R9" s="73">
        <f>Q9/Q$17</f>
        <v>0.16573617034347082</v>
      </c>
    </row>
    <row r="10" spans="1:18" s="33" customFormat="1" ht="12.75">
      <c r="A10" s="64" t="s">
        <v>8</v>
      </c>
      <c r="B10" s="34">
        <f>SUM(B8:B9)</f>
        <v>995.1716527926019</v>
      </c>
      <c r="C10" s="73">
        <f>B10/B$17</f>
        <v>0.44694204014810857</v>
      </c>
      <c r="D10" s="34"/>
      <c r="E10" s="34">
        <f>SUM(E8:E9)</f>
        <v>62.08056642241891</v>
      </c>
      <c r="F10" s="73">
        <f>E10/E$17</f>
        <v>0.6316865850522295</v>
      </c>
      <c r="G10" s="34"/>
      <c r="H10" s="34">
        <f>SUM(H8:H9)</f>
        <v>95.57696808594136</v>
      </c>
      <c r="I10" s="73">
        <f>H10/H$17</f>
        <v>0.032898020599762885</v>
      </c>
      <c r="J10" s="34"/>
      <c r="K10" s="34">
        <f>SUM(K8:K9)</f>
        <v>5.964665052349542</v>
      </c>
      <c r="L10" s="73">
        <f>K10/K$17</f>
        <v>0.17930229452493673</v>
      </c>
      <c r="M10" s="34"/>
      <c r="N10" s="34">
        <f>SUM(N8:N9)</f>
        <v>9.310873454569128</v>
      </c>
      <c r="O10" s="73">
        <f>N10/N$17</f>
        <v>0.2944668143936625</v>
      </c>
      <c r="P10" s="35"/>
      <c r="Q10" s="34">
        <f>SUM(Q8:Q9)</f>
        <v>1168.1047258078809</v>
      </c>
      <c r="R10" s="73">
        <f>Q10/Q$17</f>
        <v>0.22060372797659983</v>
      </c>
    </row>
    <row r="11" spans="1:18" s="33" customFormat="1" ht="12.75">
      <c r="A11" s="63" t="s">
        <v>48</v>
      </c>
      <c r="B11" s="34">
        <v>36.634739768510926</v>
      </c>
      <c r="C11" s="73">
        <f>B11/B$17</f>
        <v>0.016453046352844267</v>
      </c>
      <c r="D11" s="34"/>
      <c r="E11" s="34">
        <v>1.1015862099734208</v>
      </c>
      <c r="F11" s="73">
        <f>E11/E$17</f>
        <v>0.011208938178557698</v>
      </c>
      <c r="G11" s="34"/>
      <c r="H11" s="34">
        <v>3.1359165797843676</v>
      </c>
      <c r="I11" s="73">
        <f>H11/H$17</f>
        <v>0.0010793965356603412</v>
      </c>
      <c r="J11" s="34"/>
      <c r="K11" s="34">
        <v>0.7539665730795853</v>
      </c>
      <c r="L11" s="73">
        <f>K11/K$17</f>
        <v>0.022664799341083057</v>
      </c>
      <c r="M11" s="34"/>
      <c r="N11" s="34">
        <v>1.3580173797720256</v>
      </c>
      <c r="O11" s="73">
        <f>N11/N$17</f>
        <v>0.04294882254214918</v>
      </c>
      <c r="P11" s="35"/>
      <c r="Q11" s="34">
        <f>B11+E11+H11+K11+N11</f>
        <v>42.984226511120326</v>
      </c>
      <c r="R11" s="73">
        <f>Q11/Q$17</f>
        <v>0.008117834302900792</v>
      </c>
    </row>
    <row r="12" spans="1:18" ht="12.75">
      <c r="A12" s="20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34"/>
      <c r="R12" s="34"/>
    </row>
    <row r="13" spans="1:18" ht="12.75">
      <c r="A13" s="65" t="s">
        <v>50</v>
      </c>
      <c r="B13" s="34">
        <f>B34</f>
        <v>269.488662844294</v>
      </c>
      <c r="C13" s="73">
        <f>B13/B$17</f>
        <v>0.12103018854126867</v>
      </c>
      <c r="D13" s="34"/>
      <c r="E13" s="34">
        <f>E34</f>
        <v>30.008305730999993</v>
      </c>
      <c r="F13" s="73">
        <f>E13/E$17</f>
        <v>0.30534264203448347</v>
      </c>
      <c r="G13" s="34"/>
      <c r="H13" s="34">
        <f>H34</f>
        <v>134.127309</v>
      </c>
      <c r="I13" s="73">
        <f>H13/H$17</f>
        <v>0.04616722064781432</v>
      </c>
      <c r="J13" s="34"/>
      <c r="K13" s="34">
        <f>K34</f>
        <v>5.985823947650458</v>
      </c>
      <c r="L13" s="73">
        <f>K13/K$17</f>
        <v>0.17993834674979264</v>
      </c>
      <c r="M13" s="34"/>
      <c r="N13" s="34">
        <f>N34</f>
        <v>1.7356734547837704</v>
      </c>
      <c r="O13" s="73">
        <f>N13/N$17</f>
        <v>0.05489261942519562</v>
      </c>
      <c r="P13" s="35"/>
      <c r="Q13" s="34">
        <f>B13+E13+H13+K13+N13</f>
        <v>441.34577497772824</v>
      </c>
      <c r="R13" s="73">
        <f>Q13/Q$17</f>
        <v>0.08335085128559072</v>
      </c>
    </row>
    <row r="14" spans="1:18" ht="12.75">
      <c r="A14" s="65" t="s">
        <v>51</v>
      </c>
      <c r="B14" s="34">
        <v>925.3284514430869</v>
      </c>
      <c r="C14" s="73">
        <f>B14/B$17</f>
        <v>0.4155747249577784</v>
      </c>
      <c r="D14" s="34"/>
      <c r="E14" s="34">
        <v>5.087022734747395</v>
      </c>
      <c r="F14" s="73">
        <f>E14/E$17</f>
        <v>0.05176183473472934</v>
      </c>
      <c r="G14" s="34"/>
      <c r="H14" s="34">
        <v>10.067993530464475</v>
      </c>
      <c r="I14" s="73">
        <f>H14/H$17</f>
        <v>0.003465448477772118</v>
      </c>
      <c r="J14" s="34"/>
      <c r="K14" s="34">
        <v>3.9284046974755227</v>
      </c>
      <c r="L14" s="73">
        <f>K14/K$17</f>
        <v>0.11809078462879352</v>
      </c>
      <c r="M14" s="34"/>
      <c r="N14" s="34">
        <v>19.21486784872455</v>
      </c>
      <c r="O14" s="73">
        <f>N14/N$17</f>
        <v>0.6076917436389927</v>
      </c>
      <c r="P14" s="35"/>
      <c r="Q14" s="34">
        <f>B14+E14+H14+K14+N14</f>
        <v>963.6267402544989</v>
      </c>
      <c r="R14" s="73">
        <f>Q14/Q$17</f>
        <v>0.18198680870078446</v>
      </c>
    </row>
    <row r="15" spans="1:18" ht="12.75">
      <c r="A15" s="64" t="s">
        <v>8</v>
      </c>
      <c r="B15" s="34">
        <f>SUM(B13:B14)</f>
        <v>1194.817114287381</v>
      </c>
      <c r="C15" s="73">
        <f>B15/B$17</f>
        <v>0.536604913499047</v>
      </c>
      <c r="D15" s="34"/>
      <c r="E15" s="34">
        <f>SUM(E13:E14)</f>
        <v>35.095328465747386</v>
      </c>
      <c r="F15" s="73">
        <f>E15/E$17</f>
        <v>0.3571044767692128</v>
      </c>
      <c r="G15" s="34"/>
      <c r="H15" s="34">
        <f>SUM(H13:H14)</f>
        <v>144.19530253046446</v>
      </c>
      <c r="I15" s="73">
        <f>H15/H$17</f>
        <v>0.04963266912558643</v>
      </c>
      <c r="J15" s="34"/>
      <c r="K15" s="34">
        <f>SUM(K13:K14)</f>
        <v>9.91422864512598</v>
      </c>
      <c r="L15" s="73">
        <f>K15/K$17</f>
        <v>0.29802913137858617</v>
      </c>
      <c r="M15" s="34"/>
      <c r="N15" s="34">
        <f>SUM(N13:N14)</f>
        <v>20.95054130350832</v>
      </c>
      <c r="O15" s="73">
        <f>N15/N$17</f>
        <v>0.6625843630641883</v>
      </c>
      <c r="P15" s="35"/>
      <c r="Q15" s="34">
        <f>SUM(Q13:Q14)</f>
        <v>1404.9725152322271</v>
      </c>
      <c r="R15" s="73">
        <f>Q15/Q$17</f>
        <v>0.26533765998637515</v>
      </c>
    </row>
    <row r="16" spans="1:18" ht="12.75">
      <c r="A16" s="63" t="s">
        <v>44</v>
      </c>
      <c r="B16" s="34">
        <v>0</v>
      </c>
      <c r="C16" s="73">
        <f>B16/B$17</f>
        <v>0</v>
      </c>
      <c r="D16" s="34"/>
      <c r="E16" s="34">
        <v>0</v>
      </c>
      <c r="F16" s="73">
        <f>E16/E$17</f>
        <v>0</v>
      </c>
      <c r="G16" s="34"/>
      <c r="H16" s="34">
        <v>2662.341622472609</v>
      </c>
      <c r="I16" s="73">
        <f>H16/H$17</f>
        <v>0.9163899137389903</v>
      </c>
      <c r="J16" s="34"/>
      <c r="K16" s="34">
        <v>16.63311141236721</v>
      </c>
      <c r="L16" s="73">
        <f>K16/K$17</f>
        <v>0.5000037747553943</v>
      </c>
      <c r="M16" s="34"/>
      <c r="N16" s="34">
        <v>0</v>
      </c>
      <c r="O16" s="73">
        <f>N16/N$17</f>
        <v>0</v>
      </c>
      <c r="P16" s="35"/>
      <c r="Q16" s="34">
        <f>B16+E16+H16+K16+N16</f>
        <v>2678.974733884976</v>
      </c>
      <c r="R16" s="73">
        <f>Q16/Q$17</f>
        <v>0.5059407777341243</v>
      </c>
    </row>
    <row r="17" spans="1:18" ht="12.75">
      <c r="A17" s="30" t="s">
        <v>8</v>
      </c>
      <c r="B17" s="34">
        <f>SUM(B10,B11,B15,B16)</f>
        <v>2226.623506848494</v>
      </c>
      <c r="C17" s="73">
        <f>SUM(C10,C11,C15,C16)</f>
        <v>0.9999999999999999</v>
      </c>
      <c r="D17" s="34"/>
      <c r="E17" s="34">
        <f>SUM(E10,E11,E15,E16)</f>
        <v>98.27748109813972</v>
      </c>
      <c r="F17" s="73">
        <f>SUM(F10,F11,F15,F16)</f>
        <v>1</v>
      </c>
      <c r="G17" s="34"/>
      <c r="H17" s="34">
        <f>SUM(H10,H11,H15,H16)</f>
        <v>2905.249809668799</v>
      </c>
      <c r="I17" s="73">
        <f>SUM(I10,I11,I15,I16)</f>
        <v>0.9999999999999999</v>
      </c>
      <c r="J17" s="34"/>
      <c r="K17" s="34">
        <f>SUM(K10,K11,K15,K16)</f>
        <v>33.26597168292231</v>
      </c>
      <c r="L17" s="73">
        <f>SUM(L10,L11,L15,L16)</f>
        <v>1.0000000000000002</v>
      </c>
      <c r="M17" s="34"/>
      <c r="N17" s="34">
        <f>SUM(N10,N11,N15,N16)</f>
        <v>31.619432137849472</v>
      </c>
      <c r="O17" s="73">
        <f>SUM(O10,O11,O15,O16)</f>
        <v>1</v>
      </c>
      <c r="P17" s="35"/>
      <c r="Q17" s="34">
        <f>SUM(Q10,Q11,Q15,Q16)</f>
        <v>5295.0362014362045</v>
      </c>
      <c r="R17" s="73">
        <f>SUM(R10,R11,R15,R16)</f>
        <v>1</v>
      </c>
    </row>
    <row r="18" spans="1:18" ht="12.75">
      <c r="A18" s="30"/>
      <c r="B18" s="35"/>
      <c r="C18" s="35"/>
      <c r="D18" s="35"/>
      <c r="E18" s="35"/>
      <c r="F18" s="35"/>
      <c r="G18" s="35"/>
      <c r="H18" s="67"/>
      <c r="I18" s="67"/>
      <c r="J18" s="67"/>
      <c r="K18" s="67"/>
      <c r="L18" s="67"/>
      <c r="M18" s="35"/>
      <c r="N18" s="35"/>
      <c r="O18" s="35"/>
      <c r="P18" s="35"/>
      <c r="Q18" s="35"/>
      <c r="R18" s="35"/>
    </row>
    <row r="19" spans="1:18" ht="12.75">
      <c r="A19" s="30"/>
      <c r="B19" s="104" t="s">
        <v>30</v>
      </c>
      <c r="C19" s="104"/>
      <c r="D19" s="69"/>
      <c r="E19" s="104" t="s">
        <v>9</v>
      </c>
      <c r="F19" s="104"/>
      <c r="G19" s="69"/>
      <c r="H19" s="104" t="s">
        <v>31</v>
      </c>
      <c r="I19" s="104"/>
      <c r="J19" s="69"/>
      <c r="K19" s="104" t="s">
        <v>10</v>
      </c>
      <c r="L19" s="104"/>
      <c r="M19" s="69"/>
      <c r="N19" s="68" t="s">
        <v>11</v>
      </c>
      <c r="O19" s="68"/>
      <c r="P19" s="35"/>
      <c r="Q19" s="104" t="s">
        <v>8</v>
      </c>
      <c r="R19" s="104"/>
    </row>
    <row r="20" spans="1:18" s="33" customFormat="1" ht="12.75">
      <c r="A20" s="66" t="s">
        <v>66</v>
      </c>
      <c r="B20" s="70" t="s">
        <v>1</v>
      </c>
      <c r="C20" s="70" t="s">
        <v>2</v>
      </c>
      <c r="D20" s="70"/>
      <c r="E20" s="70" t="s">
        <v>1</v>
      </c>
      <c r="F20" s="70" t="s">
        <v>2</v>
      </c>
      <c r="G20" s="70"/>
      <c r="H20" s="70" t="s">
        <v>1</v>
      </c>
      <c r="I20" s="70" t="s">
        <v>2</v>
      </c>
      <c r="J20" s="70"/>
      <c r="K20" s="70" t="s">
        <v>1</v>
      </c>
      <c r="L20" s="70" t="s">
        <v>2</v>
      </c>
      <c r="M20" s="70"/>
      <c r="N20" s="70" t="s">
        <v>1</v>
      </c>
      <c r="O20" s="70" t="s">
        <v>2</v>
      </c>
      <c r="P20" s="71"/>
      <c r="Q20" s="70" t="s">
        <v>1</v>
      </c>
      <c r="R20" s="70" t="s">
        <v>2</v>
      </c>
    </row>
    <row r="21" spans="1:18" s="33" customFormat="1" ht="12.75">
      <c r="A21" s="63" t="s">
        <v>52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Q21" s="34"/>
      <c r="R21" s="34"/>
    </row>
    <row r="22" spans="1:18" s="33" customFormat="1" ht="12.75">
      <c r="A22" s="64" t="s">
        <v>3</v>
      </c>
      <c r="B22" s="34">
        <v>113.66132547099997</v>
      </c>
      <c r="C22" s="73">
        <f>B22/B$35</f>
        <v>0.08987498387166434</v>
      </c>
      <c r="D22" s="34"/>
      <c r="E22" s="34">
        <v>19.413815850512265</v>
      </c>
      <c r="F22" s="73">
        <f>E22/E$35</f>
        <v>0.21081608881221925</v>
      </c>
      <c r="G22" s="34"/>
      <c r="H22" s="34">
        <v>7.192200210135894</v>
      </c>
      <c r="I22" s="73">
        <f>H22/H$35</f>
        <v>0.031310693476747975</v>
      </c>
      <c r="J22" s="34"/>
      <c r="K22" s="34">
        <v>0.061029993961717446</v>
      </c>
      <c r="L22" s="73">
        <f>K22/K$35</f>
        <v>0.005106903488360806</v>
      </c>
      <c r="M22" s="34"/>
      <c r="N22" s="34">
        <v>0.056514264500006337</v>
      </c>
      <c r="O22" s="73">
        <f>N22/N$35</f>
        <v>0.005116011814710785</v>
      </c>
      <c r="P22" s="35"/>
      <c r="Q22" s="34">
        <f>SUM(B22,E22,H22,K22,N22)</f>
        <v>140.38488579010985</v>
      </c>
      <c r="R22" s="73">
        <f>Q22/Q$35</f>
        <v>0.08722535158526766</v>
      </c>
    </row>
    <row r="23" spans="1:18" s="33" customFormat="1" ht="12.75">
      <c r="A23" s="64" t="s">
        <v>4</v>
      </c>
      <c r="B23" s="34">
        <v>4.205205</v>
      </c>
      <c r="C23" s="73">
        <f>B23/B$35</f>
        <v>0.0033251656179961774</v>
      </c>
      <c r="D23" s="34"/>
      <c r="E23" s="34">
        <v>0</v>
      </c>
      <c r="F23" s="73">
        <f>E23/E$35</f>
        <v>0</v>
      </c>
      <c r="G23" s="34"/>
      <c r="H23" s="34">
        <v>0.03842327829710626</v>
      </c>
      <c r="I23" s="73">
        <f>H23/H$35</f>
        <v>0.00016727280303418385</v>
      </c>
      <c r="J23" s="34"/>
      <c r="K23" s="34">
        <v>0</v>
      </c>
      <c r="L23" s="73">
        <f>K23/K$35</f>
        <v>0</v>
      </c>
      <c r="M23" s="34"/>
      <c r="N23" s="34">
        <v>0</v>
      </c>
      <c r="O23" s="73">
        <f>N23/N$35</f>
        <v>0</v>
      </c>
      <c r="P23" s="35"/>
      <c r="Q23" s="34">
        <f>SUM(B23,E23,H23,K23,N23)</f>
        <v>4.243628278297106</v>
      </c>
      <c r="R23" s="73">
        <f>Q23/Q$35</f>
        <v>0.0026366938754722163</v>
      </c>
    </row>
    <row r="24" spans="1:18" s="33" customFormat="1" ht="12.75">
      <c r="A24" s="65" t="s">
        <v>45</v>
      </c>
      <c r="B24" s="34">
        <v>51.246380630000004</v>
      </c>
      <c r="C24" s="73">
        <f>B24/B$35</f>
        <v>0.04052185396850363</v>
      </c>
      <c r="D24" s="34"/>
      <c r="E24" s="34">
        <v>32.581930013443554</v>
      </c>
      <c r="F24" s="73">
        <f>E24/E$35</f>
        <v>0.35380963249460223</v>
      </c>
      <c r="G24" s="34"/>
      <c r="H24" s="34">
        <v>60.83429151156702</v>
      </c>
      <c r="I24" s="73">
        <f>H24/H$35</f>
        <v>0.26483743482410876</v>
      </c>
      <c r="J24" s="34"/>
      <c r="K24" s="34">
        <v>1.234587728387824</v>
      </c>
      <c r="L24" s="73">
        <f>K24/K$35</f>
        <v>0.10330855318036139</v>
      </c>
      <c r="M24" s="34"/>
      <c r="N24" s="34">
        <v>0</v>
      </c>
      <c r="O24" s="73">
        <f>N24/N$35</f>
        <v>0</v>
      </c>
      <c r="P24" s="35"/>
      <c r="Q24" s="34">
        <f>SUM(B24,E24,H24,K24,N24)</f>
        <v>145.8971898833984</v>
      </c>
      <c r="R24" s="73">
        <f>Q24/Q$35</f>
        <v>0.09065031189973391</v>
      </c>
    </row>
    <row r="25" spans="1:18" s="33" customFormat="1" ht="12.75">
      <c r="A25" s="64" t="s">
        <v>8</v>
      </c>
      <c r="B25" s="34">
        <f>SUM(B22:B24)</f>
        <v>169.11291110099998</v>
      </c>
      <c r="C25" s="73">
        <f>B25/B$35</f>
        <v>0.13372200345816415</v>
      </c>
      <c r="D25" s="34"/>
      <c r="E25" s="34">
        <f>SUM(E22:E24)</f>
        <v>51.99574586395582</v>
      </c>
      <c r="F25" s="73">
        <f>E25/E$35</f>
        <v>0.5646257213068215</v>
      </c>
      <c r="G25" s="34"/>
      <c r="H25" s="34">
        <f>SUM(H22:H24)</f>
        <v>68.06491500000001</v>
      </c>
      <c r="I25" s="73">
        <f>H25/H$35</f>
        <v>0.29631540110389093</v>
      </c>
      <c r="J25" s="34"/>
      <c r="K25" s="34">
        <f>SUM(K22:K24)</f>
        <v>1.2956177223495413</v>
      </c>
      <c r="L25" s="73">
        <f>K25/K$35</f>
        <v>0.1084154566687222</v>
      </c>
      <c r="M25" s="34"/>
      <c r="N25" s="34">
        <f>SUM(N22:N24)</f>
        <v>0.056514264500006337</v>
      </c>
      <c r="O25" s="73">
        <f>N25/N$35</f>
        <v>0.005116011814710785</v>
      </c>
      <c r="P25" s="35"/>
      <c r="Q25" s="34">
        <f>SUM(Q22:Q24)</f>
        <v>290.5257039518053</v>
      </c>
      <c r="R25" s="73">
        <f>Q25/Q$35</f>
        <v>0.18051235736047377</v>
      </c>
    </row>
    <row r="26" spans="1:18" s="33" customFormat="1" ht="12.75">
      <c r="A26" s="63" t="s">
        <v>53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34"/>
      <c r="R26" s="34"/>
    </row>
    <row r="27" spans="1:18" ht="12.75">
      <c r="A27" s="64" t="s">
        <v>3</v>
      </c>
      <c r="B27" s="34">
        <v>583.4960474286586</v>
      </c>
      <c r="C27" s="73">
        <f>B27/B$35</f>
        <v>0.46138559122478984</v>
      </c>
      <c r="D27" s="34"/>
      <c r="E27" s="34">
        <v>4.417739942106485</v>
      </c>
      <c r="F27" s="73">
        <f>E27/E$35</f>
        <v>0.04797257083077949</v>
      </c>
      <c r="G27" s="34"/>
      <c r="H27" s="34">
        <v>3.152748732617911</v>
      </c>
      <c r="I27" s="73">
        <f>H27/H$35</f>
        <v>0.013725250450771295</v>
      </c>
      <c r="J27" s="34"/>
      <c r="K27" s="34">
        <v>1.7154780060382824</v>
      </c>
      <c r="L27" s="73">
        <f>K27/K$35</f>
        <v>0.14354877076898545</v>
      </c>
      <c r="M27" s="34"/>
      <c r="N27" s="35">
        <v>7.121708786876339</v>
      </c>
      <c r="O27" s="73">
        <f>N27/N$35</f>
        <v>0.6446999994945503</v>
      </c>
      <c r="P27" s="35"/>
      <c r="Q27" s="34">
        <f>SUM(B27,E27,H27,K27,N27)</f>
        <v>599.9037228962976</v>
      </c>
      <c r="R27" s="73">
        <f>Q27/Q$35</f>
        <v>0.3727382250050381</v>
      </c>
    </row>
    <row r="28" spans="1:18" ht="12.75">
      <c r="A28" s="64" t="s">
        <v>4</v>
      </c>
      <c r="B28" s="34">
        <v>242.56269426294332</v>
      </c>
      <c r="C28" s="73">
        <f>B28/B$35</f>
        <v>0.19180066873592552</v>
      </c>
      <c r="D28" s="34"/>
      <c r="E28" s="34">
        <v>0.20909520429904394</v>
      </c>
      <c r="F28" s="73">
        <f>E28/E$35</f>
        <v>0.0022705805751502086</v>
      </c>
      <c r="G28" s="34"/>
      <c r="H28" s="34">
        <v>6.026988594889853</v>
      </c>
      <c r="I28" s="73">
        <f>H28/H$35</f>
        <v>0.02623803383789376</v>
      </c>
      <c r="J28" s="34"/>
      <c r="K28" s="34">
        <v>1.2976204301077046</v>
      </c>
      <c r="L28" s="73">
        <f>K28/K$35</f>
        <v>0.10858304041848868</v>
      </c>
      <c r="M28" s="34"/>
      <c r="N28" s="34">
        <v>2.1326504031927835</v>
      </c>
      <c r="O28" s="73">
        <f>N28/N$35</f>
        <v>0.1930603672526036</v>
      </c>
      <c r="P28" s="35"/>
      <c r="Q28" s="34">
        <f>SUM(B28,E28,H28,K28,N28)</f>
        <v>252.2290488954327</v>
      </c>
      <c r="R28" s="73">
        <f>Q28/Q$35</f>
        <v>0.15671749381066025</v>
      </c>
    </row>
    <row r="29" spans="1:18" ht="12.75" customHeight="1">
      <c r="A29" s="65" t="s">
        <v>45</v>
      </c>
      <c r="B29" s="34">
        <v>3.469446951953614E-17</v>
      </c>
      <c r="C29" s="73">
        <f>B29/B$35</f>
        <v>2.743382479117616E-20</v>
      </c>
      <c r="D29" s="34"/>
      <c r="E29" s="34">
        <v>5.45798541205756</v>
      </c>
      <c r="F29" s="73">
        <f>E29/E$35</f>
        <v>0.05926867475328208</v>
      </c>
      <c r="G29" s="34"/>
      <c r="H29" s="34">
        <v>18.332315758433584</v>
      </c>
      <c r="I29" s="73">
        <f>H29/H$35</f>
        <v>0.07980833439846985</v>
      </c>
      <c r="J29" s="34"/>
      <c r="K29" s="34">
        <v>1.6559488938540134</v>
      </c>
      <c r="L29" s="73">
        <f>K29/K$35</f>
        <v>0.1385674589428109</v>
      </c>
      <c r="M29" s="34"/>
      <c r="N29" s="35">
        <v>0</v>
      </c>
      <c r="O29" s="73">
        <f>N29/N$35</f>
        <v>0</v>
      </c>
      <c r="P29" s="35"/>
      <c r="Q29" s="34">
        <f>SUM(B29,E29,H29,K29,N29)</f>
        <v>25.446250064345158</v>
      </c>
      <c r="R29" s="73">
        <f>Q29/Q$35</f>
        <v>0.015810520455226348</v>
      </c>
    </row>
    <row r="30" spans="1:18" ht="12.75">
      <c r="A30" s="64" t="s">
        <v>8</v>
      </c>
      <c r="B30" s="34">
        <f>SUM(B27:B29)</f>
        <v>826.0587416916019</v>
      </c>
      <c r="C30" s="73">
        <f>B30/B$35</f>
        <v>0.6531862599607153</v>
      </c>
      <c r="D30" s="34"/>
      <c r="E30" s="34">
        <f>SUM(E27:E29)</f>
        <v>10.08482055846309</v>
      </c>
      <c r="F30" s="73">
        <f>E30/E$35</f>
        <v>0.10951182615921178</v>
      </c>
      <c r="G30" s="34"/>
      <c r="H30" s="34">
        <f>SUM(H27:H29)</f>
        <v>27.512053085941346</v>
      </c>
      <c r="I30" s="73">
        <f>H30/H$35</f>
        <v>0.1197716186871349</v>
      </c>
      <c r="J30" s="34"/>
      <c r="K30" s="34">
        <f>SUM(K27:K29)</f>
        <v>4.669047330000001</v>
      </c>
      <c r="L30" s="73">
        <f>K30/K$35</f>
        <v>0.39069927013028505</v>
      </c>
      <c r="M30" s="34"/>
      <c r="N30" s="34">
        <f>SUM(N27:N29)</f>
        <v>9.254359190069122</v>
      </c>
      <c r="O30" s="73">
        <f>N30/N$35</f>
        <v>0.8377603667471538</v>
      </c>
      <c r="P30" s="35"/>
      <c r="Q30" s="34">
        <f>SUM(Q27:Q29)</f>
        <v>877.5790218560754</v>
      </c>
      <c r="R30" s="73">
        <f>Q30/Q$35</f>
        <v>0.5452662392709247</v>
      </c>
    </row>
    <row r="31" spans="1:18" ht="12.75">
      <c r="A31" s="63" t="s">
        <v>54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34"/>
      <c r="R31" s="34"/>
    </row>
    <row r="32" spans="1:18" ht="12.75">
      <c r="A32" s="65" t="s">
        <v>46</v>
      </c>
      <c r="B32" s="34">
        <v>75.51599799999997</v>
      </c>
      <c r="C32" s="73">
        <f>B32/B$35</f>
        <v>0.05971247541041828</v>
      </c>
      <c r="D32" s="34"/>
      <c r="E32" s="34">
        <v>0.001620087309727527</v>
      </c>
      <c r="F32" s="73">
        <f>E32/E$35</f>
        <v>1.7592650141577168E-05</v>
      </c>
      <c r="G32" s="34"/>
      <c r="H32" s="34">
        <v>12.799344786379276</v>
      </c>
      <c r="I32" s="73">
        <f>H32/H$35</f>
        <v>0.05572096849372352</v>
      </c>
      <c r="J32" s="34"/>
      <c r="K32" s="34">
        <v>5.677440569892296</v>
      </c>
      <c r="L32" s="73">
        <f>K32/K$35</f>
        <v>0.47508018875983193</v>
      </c>
      <c r="M32" s="34"/>
      <c r="N32" s="35">
        <v>0</v>
      </c>
      <c r="O32" s="73">
        <f>N32/N$35</f>
        <v>0</v>
      </c>
      <c r="P32" s="35"/>
      <c r="Q32" s="34">
        <f>SUM(B32,E32,H32,K32,N32)</f>
        <v>93.99440344358128</v>
      </c>
      <c r="R32" s="73">
        <f>Q32/Q$35</f>
        <v>0.05840154972004451</v>
      </c>
    </row>
    <row r="33" spans="1:18" ht="12.75">
      <c r="A33" s="64" t="s">
        <v>39</v>
      </c>
      <c r="B33" s="34">
        <v>193.97266484429403</v>
      </c>
      <c r="C33" s="73">
        <f>B33/B$35</f>
        <v>0.1533792611707021</v>
      </c>
      <c r="D33" s="34"/>
      <c r="E33" s="34">
        <v>30.006685643690265</v>
      </c>
      <c r="F33" s="73">
        <f>E33/E$35</f>
        <v>0.3258448598838251</v>
      </c>
      <c r="G33" s="34"/>
      <c r="H33" s="34">
        <v>121.32796421362073</v>
      </c>
      <c r="I33" s="73">
        <f>H33/H$35</f>
        <v>0.5281920117152507</v>
      </c>
      <c r="J33" s="34"/>
      <c r="K33" s="34">
        <v>0.3083833777581629</v>
      </c>
      <c r="L33" s="73">
        <f>K33/K$35</f>
        <v>0.025805084441160763</v>
      </c>
      <c r="M33" s="34"/>
      <c r="N33" s="35">
        <v>1.7356734547837704</v>
      </c>
      <c r="O33" s="73">
        <f>N33/N$35</f>
        <v>0.1571236214381355</v>
      </c>
      <c r="P33" s="35"/>
      <c r="Q33" s="34">
        <f>SUM(B33,E33,H33,K33,N33)</f>
        <v>347.35137153414695</v>
      </c>
      <c r="R33" s="73">
        <f>Q33/Q$35</f>
        <v>0.21581985364855705</v>
      </c>
    </row>
    <row r="34" spans="1:18" ht="12.75">
      <c r="A34" s="64" t="s">
        <v>8</v>
      </c>
      <c r="B34" s="35">
        <f>SUM(B32:B33)</f>
        <v>269.488662844294</v>
      </c>
      <c r="C34" s="73">
        <f>B34/B$35</f>
        <v>0.2130917365811204</v>
      </c>
      <c r="D34" s="35"/>
      <c r="E34" s="35">
        <f>SUM(E32:E33)</f>
        <v>30.008305730999993</v>
      </c>
      <c r="F34" s="73">
        <f>E34/E$35</f>
        <v>0.3258624525339667</v>
      </c>
      <c r="G34" s="35"/>
      <c r="H34" s="35">
        <f>SUM(H32:H33)</f>
        <v>134.127309</v>
      </c>
      <c r="I34" s="73">
        <f>H34/H$35</f>
        <v>0.5839129802089742</v>
      </c>
      <c r="J34" s="67"/>
      <c r="K34" s="35">
        <f>SUM(K32:K33)</f>
        <v>5.985823947650458</v>
      </c>
      <c r="L34" s="73">
        <f>K34/K$35</f>
        <v>0.5008852732009927</v>
      </c>
      <c r="M34" s="35"/>
      <c r="N34" s="35">
        <f>SUM(N32:N33)</f>
        <v>1.7356734547837704</v>
      </c>
      <c r="O34" s="73">
        <f>N34/N$35</f>
        <v>0.1571236214381355</v>
      </c>
      <c r="P34" s="35"/>
      <c r="Q34" s="35">
        <f>SUM(Q32:Q33)</f>
        <v>441.34577497772824</v>
      </c>
      <c r="R34" s="73">
        <f>Q34/Q$35</f>
        <v>0.27422140336860157</v>
      </c>
    </row>
    <row r="35" spans="1:18" ht="12.75">
      <c r="A35" s="30" t="s">
        <v>8</v>
      </c>
      <c r="B35" s="35">
        <f>B25+B30+B34</f>
        <v>1264.660315636896</v>
      </c>
      <c r="C35" s="74">
        <f>C25+C30+C34</f>
        <v>1</v>
      </c>
      <c r="D35" s="35"/>
      <c r="E35" s="35">
        <f>E25+E30+E34</f>
        <v>92.0888721534189</v>
      </c>
      <c r="F35" s="74">
        <f>F25+F30+F34</f>
        <v>1</v>
      </c>
      <c r="G35" s="35"/>
      <c r="H35" s="35">
        <f>H25+H30+H34</f>
        <v>229.70427708594136</v>
      </c>
      <c r="I35" s="74">
        <f>I25+I30+I34</f>
        <v>1</v>
      </c>
      <c r="J35" s="67"/>
      <c r="K35" s="35">
        <f>K25+K30+K34</f>
        <v>11.950489000000001</v>
      </c>
      <c r="L35" s="74">
        <f>L25+L30+L34</f>
        <v>1</v>
      </c>
      <c r="M35" s="35"/>
      <c r="N35" s="35">
        <f>N25+N30+N34</f>
        <v>11.046546909352898</v>
      </c>
      <c r="O35" s="74">
        <f>O25+O30+O34</f>
        <v>1</v>
      </c>
      <c r="P35" s="35"/>
      <c r="Q35" s="35">
        <f>Q25+Q30+Q34</f>
        <v>1609.450500785609</v>
      </c>
      <c r="R35" s="74">
        <f>R25+R30+R34</f>
        <v>1</v>
      </c>
    </row>
    <row r="36" spans="1:18" ht="12.75">
      <c r="A36" s="30"/>
      <c r="B36" s="35"/>
      <c r="C36" s="35"/>
      <c r="D36" s="35"/>
      <c r="E36" s="35"/>
      <c r="F36" s="35"/>
      <c r="G36" s="35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35"/>
    </row>
    <row r="37" spans="1:18" ht="12.75">
      <c r="A37" s="30"/>
      <c r="B37" s="104" t="s">
        <v>30</v>
      </c>
      <c r="C37" s="104"/>
      <c r="D37" s="69"/>
      <c r="E37" s="104" t="s">
        <v>9</v>
      </c>
      <c r="F37" s="104"/>
      <c r="G37" s="69"/>
      <c r="H37" s="104" t="s">
        <v>31</v>
      </c>
      <c r="I37" s="104"/>
      <c r="J37" s="69"/>
      <c r="K37" s="104" t="s">
        <v>10</v>
      </c>
      <c r="L37" s="104"/>
      <c r="M37" s="69"/>
      <c r="N37" s="68" t="s">
        <v>11</v>
      </c>
      <c r="O37" s="68"/>
      <c r="P37" s="35"/>
      <c r="Q37" s="104" t="s">
        <v>8</v>
      </c>
      <c r="R37" s="104"/>
    </row>
    <row r="38" spans="1:18" s="33" customFormat="1" ht="12.75">
      <c r="A38" s="66" t="s">
        <v>40</v>
      </c>
      <c r="B38" s="70" t="s">
        <v>1</v>
      </c>
      <c r="C38" s="70" t="s">
        <v>2</v>
      </c>
      <c r="D38" s="70"/>
      <c r="E38" s="70" t="s">
        <v>1</v>
      </c>
      <c r="F38" s="70" t="s">
        <v>2</v>
      </c>
      <c r="G38" s="70"/>
      <c r="H38" s="70" t="s">
        <v>1</v>
      </c>
      <c r="I38" s="70" t="s">
        <v>2</v>
      </c>
      <c r="J38" s="70"/>
      <c r="K38" s="70" t="s">
        <v>1</v>
      </c>
      <c r="L38" s="70" t="s">
        <v>2</v>
      </c>
      <c r="M38" s="70"/>
      <c r="N38" s="70" t="s">
        <v>1</v>
      </c>
      <c r="O38" s="70" t="s">
        <v>2</v>
      </c>
      <c r="P38" s="71"/>
      <c r="Q38" s="70" t="s">
        <v>1</v>
      </c>
      <c r="R38" s="70" t="s">
        <v>2</v>
      </c>
    </row>
    <row r="39" spans="1:18" ht="12.75">
      <c r="A39" s="30" t="s">
        <v>3</v>
      </c>
      <c r="B39" s="34">
        <f>B11+B22+B27</f>
        <v>733.7921126681695</v>
      </c>
      <c r="C39" s="73">
        <f>B39/B$42</f>
        <v>0.3295537437789652</v>
      </c>
      <c r="D39" s="34"/>
      <c r="E39" s="34">
        <f>E11+E22+E27</f>
        <v>24.93314200259217</v>
      </c>
      <c r="F39" s="73">
        <f>E39/E$42</f>
        <v>0.25370147590264325</v>
      </c>
      <c r="G39" s="34"/>
      <c r="H39" s="34">
        <f>H11+H22+H27</f>
        <v>13.480865522538174</v>
      </c>
      <c r="I39" s="73">
        <f>H39/H$42</f>
        <v>0.004640174307102012</v>
      </c>
      <c r="J39" s="34"/>
      <c r="K39" s="34">
        <f>K11+K22+K27</f>
        <v>2.530474573079585</v>
      </c>
      <c r="L39" s="73">
        <f>K39/K$42</f>
        <v>0.07606795909041941</v>
      </c>
      <c r="M39" s="34"/>
      <c r="N39" s="34">
        <f>N11+N22+N27</f>
        <v>8.536240431148371</v>
      </c>
      <c r="O39" s="73">
        <f>N39/N$42</f>
        <v>0.2699681763395813</v>
      </c>
      <c r="P39" s="35"/>
      <c r="Q39" s="34">
        <f>B39+E39+H39+K39+N39</f>
        <v>783.2728351975277</v>
      </c>
      <c r="R39" s="73">
        <f>Q39/Q$42</f>
        <v>0.1479258697013395</v>
      </c>
    </row>
    <row r="40" spans="1:18" ht="12.75">
      <c r="A40" s="30" t="s">
        <v>4</v>
      </c>
      <c r="B40" s="34">
        <f>B14+B23+B28+B32</f>
        <v>1247.6123487060304</v>
      </c>
      <c r="C40" s="73">
        <f>B40/B$42</f>
        <v>0.5603158077100646</v>
      </c>
      <c r="D40" s="34"/>
      <c r="E40" s="34">
        <f>E14+E23+E28+E32</f>
        <v>5.297738026356166</v>
      </c>
      <c r="F40" s="73">
        <f>E40/E$42</f>
        <v>0.053905919923465016</v>
      </c>
      <c r="G40" s="34"/>
      <c r="H40" s="34">
        <f>H14+H23+H28+H32</f>
        <v>28.93275019003071</v>
      </c>
      <c r="I40" s="73">
        <f>H40/H$42</f>
        <v>0.009958782234058236</v>
      </c>
      <c r="J40" s="34"/>
      <c r="K40" s="34">
        <f>K14+K23+K28+K32</f>
        <v>10.903465697475523</v>
      </c>
      <c r="L40" s="73">
        <f>K40/K$42</f>
        <v>0.32776633736729277</v>
      </c>
      <c r="M40" s="34"/>
      <c r="N40" s="34">
        <f>N14+N23+N28+N32</f>
        <v>21.347518251917332</v>
      </c>
      <c r="O40" s="73">
        <f>N40/N$42</f>
        <v>0.675139204235223</v>
      </c>
      <c r="P40" s="35"/>
      <c r="Q40" s="34">
        <f>B40+E40+H40+K40+N40</f>
        <v>1314.09382087181</v>
      </c>
      <c r="R40" s="73">
        <f>Q40/Q$42</f>
        <v>0.24817466224600704</v>
      </c>
    </row>
    <row r="41" spans="1:18" ht="12.75">
      <c r="A41" s="30" t="s">
        <v>39</v>
      </c>
      <c r="B41" s="34">
        <f>B16+B24+B29+B33</f>
        <v>245.21904547429403</v>
      </c>
      <c r="C41" s="73">
        <f>B41/B$42</f>
        <v>0.11013044851097023</v>
      </c>
      <c r="D41" s="34"/>
      <c r="E41" s="34">
        <f>E16+E24+E29+E33</f>
        <v>68.04660106919138</v>
      </c>
      <c r="F41" s="73">
        <f>E41/E$42</f>
        <v>0.6923926041738918</v>
      </c>
      <c r="G41" s="34"/>
      <c r="H41" s="34">
        <f>H16+H24+H29+H33</f>
        <v>2862.8361939562305</v>
      </c>
      <c r="I41" s="73">
        <f>H41/H$42</f>
        <v>0.9854010434588397</v>
      </c>
      <c r="J41" s="34"/>
      <c r="K41" s="34">
        <f>K16+K24+K29+K33</f>
        <v>19.832031412367208</v>
      </c>
      <c r="L41" s="73">
        <f>K41/K$42</f>
        <v>0.5961657035422879</v>
      </c>
      <c r="M41" s="34"/>
      <c r="N41" s="34">
        <f>N16+N24+N29+N33</f>
        <v>1.7356734547837704</v>
      </c>
      <c r="O41" s="73">
        <f>N41/N$42</f>
        <v>0.05489261942519561</v>
      </c>
      <c r="P41" s="35"/>
      <c r="Q41" s="34">
        <f>B41+E41+H41+K41+N41</f>
        <v>3197.6695453668667</v>
      </c>
      <c r="R41" s="73">
        <f>Q41/Q$42</f>
        <v>0.6038994680526535</v>
      </c>
    </row>
    <row r="42" spans="1:18" ht="12.75">
      <c r="A42" s="30" t="s">
        <v>8</v>
      </c>
      <c r="B42" s="34">
        <f>SUM(B39:B41)</f>
        <v>2226.623506848494</v>
      </c>
      <c r="C42" s="73">
        <f>SUM(C39:C41)</f>
        <v>1</v>
      </c>
      <c r="D42" s="34"/>
      <c r="E42" s="34">
        <f>SUM(E39:E41)</f>
        <v>98.27748109813972</v>
      </c>
      <c r="F42" s="73">
        <f>SUM(F39:F41)</f>
        <v>1</v>
      </c>
      <c r="G42" s="34"/>
      <c r="H42" s="34">
        <f>SUM(H39:H41)</f>
        <v>2905.2498096687996</v>
      </c>
      <c r="I42" s="73">
        <f>SUM(I39:I41)</f>
        <v>1</v>
      </c>
      <c r="J42" s="34"/>
      <c r="K42" s="34">
        <f>SUM(K39:K41)</f>
        <v>33.26597168292231</v>
      </c>
      <c r="L42" s="73">
        <f>SUM(L39:L41)</f>
        <v>1</v>
      </c>
      <c r="M42" s="34"/>
      <c r="N42" s="34">
        <f>SUM(N39:N41)</f>
        <v>31.619432137849476</v>
      </c>
      <c r="O42" s="73">
        <f>SUM(O39:O41)</f>
        <v>0.9999999999999999</v>
      </c>
      <c r="P42" s="35"/>
      <c r="Q42" s="34">
        <f>SUM(Q39:Q41)</f>
        <v>5295.0362014362045</v>
      </c>
      <c r="R42" s="73">
        <f>SUM(R39:R41)</f>
        <v>1</v>
      </c>
    </row>
    <row r="43" spans="1:18" ht="12.75" hidden="1">
      <c r="A43" s="30"/>
      <c r="B43" s="27"/>
      <c r="C43" s="28"/>
      <c r="D43" s="28"/>
      <c r="E43" s="27"/>
      <c r="F43" s="28"/>
      <c r="G43" s="28"/>
      <c r="H43" s="29"/>
      <c r="I43" s="31"/>
      <c r="J43" s="31"/>
      <c r="K43" s="29"/>
      <c r="L43" s="31"/>
      <c r="M43" s="28"/>
      <c r="N43" s="27"/>
      <c r="O43" s="28"/>
      <c r="P43" s="8"/>
      <c r="Q43" s="8"/>
      <c r="R43" s="8"/>
    </row>
    <row r="44" spans="2:19" ht="12.75" hidden="1">
      <c r="B44" s="82"/>
      <c r="C44" s="83"/>
      <c r="D44" s="83"/>
      <c r="E44" s="82"/>
      <c r="F44" s="83"/>
      <c r="G44" s="83"/>
      <c r="H44" s="82"/>
      <c r="I44" s="84"/>
      <c r="J44" s="84"/>
      <c r="K44" s="82"/>
      <c r="L44" s="84"/>
      <c r="M44" s="83"/>
      <c r="N44" s="82"/>
      <c r="O44" s="46" t="s">
        <v>32</v>
      </c>
      <c r="Q44" s="72"/>
      <c r="R44" s="72">
        <f>Q39-'Table 2.2'!D41</f>
        <v>0</v>
      </c>
      <c r="S44" s="72">
        <f>Q39-'Table 2.3'!D47</f>
        <v>0</v>
      </c>
    </row>
    <row r="45" spans="2:19" ht="12.75" hidden="1">
      <c r="B45" s="82"/>
      <c r="C45" s="83"/>
      <c r="D45" s="83"/>
      <c r="E45" s="82"/>
      <c r="F45" s="83"/>
      <c r="G45" s="83"/>
      <c r="H45" s="82"/>
      <c r="I45" s="84"/>
      <c r="J45" s="84"/>
      <c r="K45" s="82"/>
      <c r="L45" s="84"/>
      <c r="M45" s="83"/>
      <c r="N45" s="82"/>
      <c r="O45" s="46" t="s">
        <v>32</v>
      </c>
      <c r="Q45" s="72"/>
      <c r="R45" s="72">
        <f>Q40-'Table 2.2'!E41</f>
        <v>0</v>
      </c>
      <c r="S45" s="72">
        <f>Q40-'Table 2.3'!E47</f>
        <v>0</v>
      </c>
    </row>
    <row r="46" spans="1:19" ht="12.75" hidden="1">
      <c r="A46" s="46" t="s">
        <v>32</v>
      </c>
      <c r="B46" s="72">
        <f>B42-'Table 2.2'!C12</f>
        <v>0</v>
      </c>
      <c r="E46" s="72">
        <f>E42-'Table 2.2'!C18</f>
        <v>0</v>
      </c>
      <c r="H46" s="72">
        <f>H42-'Table 2.2'!C24</f>
        <v>0</v>
      </c>
      <c r="K46" s="72">
        <f>K42-'Table 2.2'!C31</f>
        <v>0</v>
      </c>
      <c r="N46" s="72">
        <f>N42-'Table 2.2'!C39</f>
        <v>0</v>
      </c>
      <c r="Q46" s="72">
        <f>Q42-'Table 2.2'!C41</f>
        <v>0</v>
      </c>
      <c r="R46" s="72">
        <f>Q41-'Table 2.2'!F41</f>
        <v>0</v>
      </c>
      <c r="S46" s="72">
        <f>Q41-'Table 2.3'!F47</f>
        <v>0</v>
      </c>
    </row>
    <row r="47" spans="1:17" ht="12.75" hidden="1">
      <c r="A47" s="46" t="s">
        <v>32</v>
      </c>
      <c r="B47" s="72">
        <f>B42-'Table 2.3'!C14</f>
        <v>0</v>
      </c>
      <c r="E47" s="72">
        <f>E42-'Table 2.3'!C22</f>
        <v>0</v>
      </c>
      <c r="H47" s="72">
        <f>H42-'Table 2.3'!C30</f>
        <v>0</v>
      </c>
      <c r="K47" s="72">
        <f>K42-'Table 2.3'!C37</f>
        <v>0</v>
      </c>
      <c r="N47" s="72">
        <f>N42-'Table 2.3'!C45</f>
        <v>0</v>
      </c>
      <c r="Q47" s="72">
        <f>Q42-'Table 2.3'!C47</f>
        <v>0</v>
      </c>
    </row>
    <row r="48" spans="1:2" ht="12.75">
      <c r="A48" s="58"/>
      <c r="B48" s="59"/>
    </row>
    <row r="49" ht="12.75">
      <c r="A49" s="60" t="s">
        <v>38</v>
      </c>
    </row>
    <row r="50" ht="12.75">
      <c r="A50" s="61" t="s">
        <v>71</v>
      </c>
    </row>
    <row r="51" ht="12.75">
      <c r="A51" s="61" t="s">
        <v>47</v>
      </c>
    </row>
    <row r="52" ht="12.75">
      <c r="A52" s="56" t="s">
        <v>72</v>
      </c>
    </row>
    <row r="53" ht="12.75">
      <c r="A53" s="56" t="s">
        <v>62</v>
      </c>
    </row>
    <row r="54" ht="12.75">
      <c r="A54" s="56" t="s">
        <v>63</v>
      </c>
    </row>
    <row r="55" ht="12.75">
      <c r="A55" s="56" t="s">
        <v>64</v>
      </c>
    </row>
    <row r="56" ht="12.75">
      <c r="A56" s="56" t="s">
        <v>65</v>
      </c>
    </row>
    <row r="57" ht="12.75">
      <c r="A57" s="86" t="s">
        <v>55</v>
      </c>
    </row>
  </sheetData>
  <sheetProtection/>
  <mergeCells count="15">
    <mergeCell ref="Q19:R19"/>
    <mergeCell ref="Q37:R37"/>
    <mergeCell ref="K5:L5"/>
    <mergeCell ref="H19:I19"/>
    <mergeCell ref="K19:L19"/>
    <mergeCell ref="H37:I37"/>
    <mergeCell ref="K37:L37"/>
    <mergeCell ref="H5:I5"/>
    <mergeCell ref="Q5:R5"/>
    <mergeCell ref="E5:F5"/>
    <mergeCell ref="B19:C19"/>
    <mergeCell ref="B5:C5"/>
    <mergeCell ref="B37:C37"/>
    <mergeCell ref="E37:F37"/>
    <mergeCell ref="E19:F19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8"/>
  <sheetViews>
    <sheetView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9.140625" style="7" customWidth="1"/>
    <col min="2" max="2" width="13.57421875" style="7" customWidth="1"/>
    <col min="3" max="6" width="10.7109375" style="7" customWidth="1"/>
    <col min="7" max="16384" width="9.140625" style="7" customWidth="1"/>
  </cols>
  <sheetData>
    <row r="1" spans="1:6" ht="17.25">
      <c r="A1" s="1" t="s">
        <v>36</v>
      </c>
      <c r="B1" s="22"/>
      <c r="C1" s="22"/>
      <c r="D1" s="22"/>
      <c r="E1" s="22"/>
      <c r="F1" s="22"/>
    </row>
    <row r="2" spans="1:6" s="3" customFormat="1" ht="18" customHeight="1">
      <c r="A2" s="1" t="s">
        <v>60</v>
      </c>
      <c r="B2" s="1"/>
      <c r="C2" s="1"/>
      <c r="D2" s="1"/>
      <c r="E2" s="1"/>
      <c r="F2" s="1"/>
    </row>
    <row r="3" spans="1:6" s="6" customFormat="1" ht="15.75" customHeight="1">
      <c r="A3" s="4" t="s">
        <v>69</v>
      </c>
      <c r="B3" s="4"/>
      <c r="C3" s="4"/>
      <c r="D3" s="4"/>
      <c r="E3" s="4"/>
      <c r="F3" s="4"/>
    </row>
    <row r="4" spans="1:6" s="6" customFormat="1" ht="6" customHeight="1">
      <c r="A4" s="4"/>
      <c r="B4" s="4"/>
      <c r="C4" s="4"/>
      <c r="D4" s="4"/>
      <c r="E4" s="4"/>
      <c r="F4" s="4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16</v>
      </c>
      <c r="C9" s="10">
        <f>D9+E9+F9</f>
        <v>337.76173850044677</v>
      </c>
      <c r="D9" s="10">
        <v>111.49393309425041</v>
      </c>
      <c r="E9" s="10">
        <v>225.94253560843384</v>
      </c>
      <c r="F9" s="93">
        <v>0.3252697977625436</v>
      </c>
    </row>
    <row r="10" spans="1:6" ht="12.75">
      <c r="A10" s="6"/>
      <c r="B10" s="8" t="s">
        <v>17</v>
      </c>
      <c r="C10" s="12">
        <f>D10+E10+F10</f>
        <v>106.67215238990198</v>
      </c>
      <c r="D10" s="12">
        <v>23.81780075128057</v>
      </c>
      <c r="E10" s="12">
        <v>67.61516718703152</v>
      </c>
      <c r="F10" s="94">
        <v>15.2391844515899</v>
      </c>
    </row>
    <row r="11" spans="1:6" ht="12.75">
      <c r="A11" s="6"/>
      <c r="B11" s="8" t="s">
        <v>18</v>
      </c>
      <c r="C11" s="13">
        <f>D11+E11+F11</f>
        <v>1782.1896159581452</v>
      </c>
      <c r="D11" s="13">
        <v>598.4803788226387</v>
      </c>
      <c r="E11" s="13">
        <v>954.0546459105648</v>
      </c>
      <c r="F11" s="95">
        <v>229.65459122494156</v>
      </c>
    </row>
    <row r="12" spans="1:6" ht="12.75">
      <c r="A12" s="6"/>
      <c r="B12" s="14" t="s">
        <v>8</v>
      </c>
      <c r="C12" s="13">
        <f>SUM(C9:C11)</f>
        <v>2226.623506848494</v>
      </c>
      <c r="D12" s="13">
        <f>SUM(D9:D11)</f>
        <v>733.7921126681697</v>
      </c>
      <c r="E12" s="13">
        <f>SUM(E9:E11)</f>
        <v>1247.6123487060302</v>
      </c>
      <c r="F12" s="95">
        <f>SUM(F9:F11)</f>
        <v>245.219045474294</v>
      </c>
    </row>
    <row r="13" spans="1:2" ht="4.5" customHeight="1">
      <c r="A13" s="6"/>
      <c r="B13" s="6"/>
    </row>
    <row r="14" spans="1:2" ht="12.75">
      <c r="A14" s="6" t="s">
        <v>9</v>
      </c>
      <c r="B14" s="6"/>
    </row>
    <row r="15" spans="1:6" ht="12.75">
      <c r="A15" s="6"/>
      <c r="B15" s="23" t="s">
        <v>17</v>
      </c>
      <c r="C15" s="10">
        <f>D15+E15+F15</f>
        <v>7.987762121203414</v>
      </c>
      <c r="D15" s="10">
        <v>1.5857187610726176</v>
      </c>
      <c r="E15" s="10">
        <v>0.6961321054230007</v>
      </c>
      <c r="F15" s="93">
        <v>5.705911254707795</v>
      </c>
    </row>
    <row r="16" spans="1:6" ht="12.75">
      <c r="A16" s="6"/>
      <c r="B16" s="23" t="s">
        <v>19</v>
      </c>
      <c r="C16" s="12">
        <f>D16+E16+F16</f>
        <v>38.05895412057061</v>
      </c>
      <c r="D16" s="12">
        <v>9.82592986125135</v>
      </c>
      <c r="E16" s="12">
        <v>1.4696373531796294</v>
      </c>
      <c r="F16" s="94">
        <v>26.763386906139633</v>
      </c>
    </row>
    <row r="17" spans="1:6" ht="12.75">
      <c r="A17" s="6"/>
      <c r="B17" s="23" t="s">
        <v>18</v>
      </c>
      <c r="C17" s="13">
        <f>D17+E17+F17</f>
        <v>52.230764856365695</v>
      </c>
      <c r="D17" s="13">
        <v>13.521493380268204</v>
      </c>
      <c r="E17" s="13">
        <v>3.131968567753536</v>
      </c>
      <c r="F17" s="95">
        <v>35.57730290834395</v>
      </c>
    </row>
    <row r="18" spans="1:6" ht="12.75">
      <c r="A18" s="6"/>
      <c r="B18" s="14" t="s">
        <v>8</v>
      </c>
      <c r="C18" s="13">
        <f>SUM(C15:C17)</f>
        <v>98.27748109813972</v>
      </c>
      <c r="D18" s="13">
        <f>SUM(D15:D17)</f>
        <v>24.93314200259217</v>
      </c>
      <c r="E18" s="13">
        <f>SUM(E15:E17)</f>
        <v>5.297738026356166</v>
      </c>
      <c r="F18" s="95">
        <f>SUM(F15:F17)</f>
        <v>68.04660106919138</v>
      </c>
    </row>
    <row r="19" spans="1:2" ht="4.5" customHeight="1">
      <c r="A19" s="6"/>
      <c r="B19" s="6"/>
    </row>
    <row r="20" spans="1:2" ht="12.75">
      <c r="A20" s="75" t="s">
        <v>56</v>
      </c>
      <c r="B20" s="6"/>
    </row>
    <row r="21" spans="1:6" ht="12.75">
      <c r="A21" s="6"/>
      <c r="B21" s="23" t="s">
        <v>17</v>
      </c>
      <c r="C21" s="10">
        <f>D21+E21+F21</f>
        <v>19.331847629573726</v>
      </c>
      <c r="D21" s="10">
        <v>0.17752353918744668</v>
      </c>
      <c r="E21" s="10">
        <v>0.46417476749243747</v>
      </c>
      <c r="F21" s="93">
        <v>18.69014932289384</v>
      </c>
    </row>
    <row r="22" spans="1:7" ht="12.75">
      <c r="A22" s="6"/>
      <c r="B22" s="23" t="s">
        <v>18</v>
      </c>
      <c r="C22" s="12">
        <f>D22+E22+F22</f>
        <v>2321.6021914816274</v>
      </c>
      <c r="D22" s="12">
        <v>12.320224662747894</v>
      </c>
      <c r="E22" s="12">
        <v>22.174139716219077</v>
      </c>
      <c r="F22" s="94">
        <v>2287.1078271026604</v>
      </c>
      <c r="G22" s="23"/>
    </row>
    <row r="23" spans="1:6" ht="12.75">
      <c r="A23" s="6"/>
      <c r="B23" s="7" t="s">
        <v>20</v>
      </c>
      <c r="C23" s="13">
        <f>D23+E23+F23</f>
        <v>564.3157705575977</v>
      </c>
      <c r="D23" s="13">
        <v>0.9831173206028325</v>
      </c>
      <c r="E23" s="13">
        <v>6.294435706319195</v>
      </c>
      <c r="F23" s="95">
        <v>557.0382175306756</v>
      </c>
    </row>
    <row r="24" spans="1:6" ht="12.75">
      <c r="A24" s="6"/>
      <c r="B24" s="14" t="s">
        <v>8</v>
      </c>
      <c r="C24" s="13">
        <f>SUM(C21:C23)</f>
        <v>2905.2498096687987</v>
      </c>
      <c r="D24" s="13">
        <f>SUM(D21:D23)</f>
        <v>13.480865522538174</v>
      </c>
      <c r="E24" s="13">
        <f>SUM(E21:E23)</f>
        <v>28.93275019003071</v>
      </c>
      <c r="F24" s="95">
        <f>SUM(F21:F23)</f>
        <v>2862.83619395623</v>
      </c>
    </row>
    <row r="25" spans="1:2" ht="4.5" customHeight="1">
      <c r="A25" s="6"/>
      <c r="B25" s="6"/>
    </row>
    <row r="26" spans="1:6" ht="12.75" customHeight="1">
      <c r="A26" s="6" t="s">
        <v>10</v>
      </c>
      <c r="B26" s="6"/>
      <c r="C26" s="77"/>
      <c r="D26" s="77"/>
      <c r="E26" s="77"/>
      <c r="F26" s="77"/>
    </row>
    <row r="27" spans="1:6" ht="12.75" customHeight="1">
      <c r="A27" s="6"/>
      <c r="B27" s="8" t="s">
        <v>21</v>
      </c>
      <c r="C27" s="10">
        <f>D27+E27+F27</f>
        <v>0.36426635818872666</v>
      </c>
      <c r="D27" s="10">
        <v>0.021584481456487416</v>
      </c>
      <c r="E27" s="10">
        <v>0.34268187673223927</v>
      </c>
      <c r="F27" s="93">
        <v>0</v>
      </c>
    </row>
    <row r="28" spans="1:6" ht="12.75" customHeight="1">
      <c r="A28" s="6"/>
      <c r="B28" s="8" t="s">
        <v>22</v>
      </c>
      <c r="C28" s="12">
        <f>D28+E28+F28</f>
        <v>4.675092053108998</v>
      </c>
      <c r="D28" s="12">
        <v>2.2591636772027015</v>
      </c>
      <c r="E28" s="12">
        <v>1.7810461631519716</v>
      </c>
      <c r="F28" s="94">
        <v>0.6348822127543255</v>
      </c>
    </row>
    <row r="29" spans="1:6" ht="12.75" customHeight="1">
      <c r="A29" s="6"/>
      <c r="B29" s="23" t="s">
        <v>23</v>
      </c>
      <c r="C29" s="11">
        <f>D29+E29+F29</f>
        <v>27.435939182986722</v>
      </c>
      <c r="D29" s="11">
        <v>0.21133749232952162</v>
      </c>
      <c r="E29" s="11">
        <v>8.027452491044322</v>
      </c>
      <c r="F29" s="96">
        <v>19.19714919961288</v>
      </c>
    </row>
    <row r="30" spans="1:6" ht="12.75" customHeight="1">
      <c r="A30" s="6"/>
      <c r="B30" s="8" t="s">
        <v>24</v>
      </c>
      <c r="C30" s="15">
        <f>D30+E30+F30</f>
        <v>0.790674088637864</v>
      </c>
      <c r="D30" s="15">
        <v>0.038388922090874564</v>
      </c>
      <c r="E30" s="15">
        <v>0.7522851665469895</v>
      </c>
      <c r="F30" s="97">
        <v>0</v>
      </c>
    </row>
    <row r="31" spans="1:6" ht="12.75" customHeight="1">
      <c r="A31" s="6"/>
      <c r="B31" s="14" t="s">
        <v>8</v>
      </c>
      <c r="C31" s="79">
        <f>SUM(C27:C30)</f>
        <v>33.26597168292231</v>
      </c>
      <c r="D31" s="79">
        <f>SUM(D27:D30)</f>
        <v>2.530474573079585</v>
      </c>
      <c r="E31" s="79">
        <f>SUM(E27:E30)</f>
        <v>10.903465697475523</v>
      </c>
      <c r="F31" s="98">
        <f>SUM(F27:F30)</f>
        <v>19.832031412367208</v>
      </c>
    </row>
    <row r="32" spans="1:6" ht="4.5" customHeight="1">
      <c r="A32" s="6"/>
      <c r="B32" s="6"/>
      <c r="C32" s="16"/>
      <c r="D32" s="16"/>
      <c r="E32" s="16"/>
      <c r="F32" s="16"/>
    </row>
    <row r="33" spans="1:6" ht="12.75" customHeight="1">
      <c r="A33" s="6" t="s">
        <v>11</v>
      </c>
      <c r="B33" s="6"/>
      <c r="C33" s="16"/>
      <c r="D33" s="16"/>
      <c r="E33" s="16"/>
      <c r="F33" s="16"/>
    </row>
    <row r="34" spans="1:6" ht="12.75" customHeight="1">
      <c r="A34" s="6"/>
      <c r="B34" s="8" t="s">
        <v>25</v>
      </c>
      <c r="C34" s="10">
        <f>D34+E34+F34</f>
        <v>7.01893972804015</v>
      </c>
      <c r="D34" s="10">
        <v>3.0735340391250956</v>
      </c>
      <c r="E34" s="10">
        <v>3.945405688915055</v>
      </c>
      <c r="F34" s="93">
        <v>0</v>
      </c>
    </row>
    <row r="35" spans="1:6" ht="12.75" customHeight="1">
      <c r="A35" s="6"/>
      <c r="B35" s="8" t="s">
        <v>26</v>
      </c>
      <c r="C35" s="12">
        <f>D35+E35+F35</f>
        <v>7.20518020270678</v>
      </c>
      <c r="D35" s="12">
        <v>2.4494168583833917</v>
      </c>
      <c r="E35" s="12">
        <v>4.7557633443233875</v>
      </c>
      <c r="F35" s="94">
        <v>0</v>
      </c>
    </row>
    <row r="36" spans="1:6" ht="12.75" customHeight="1">
      <c r="A36" s="6"/>
      <c r="B36" s="8" t="s">
        <v>27</v>
      </c>
      <c r="C36" s="11">
        <f>D36+E36+F36</f>
        <v>16.69639001929196</v>
      </c>
      <c r="D36" s="11">
        <v>2.920556260788602</v>
      </c>
      <c r="E36" s="11">
        <v>12.040160303719588</v>
      </c>
      <c r="F36" s="96">
        <v>1.7356734547837704</v>
      </c>
    </row>
    <row r="37" spans="1:6" ht="12.75" customHeight="1">
      <c r="A37" s="6"/>
      <c r="B37" s="8" t="s">
        <v>28</v>
      </c>
      <c r="C37" s="11">
        <f>D37+E37+F37</f>
        <v>0.698922187810582</v>
      </c>
      <c r="D37" s="11">
        <v>0.09273327285128115</v>
      </c>
      <c r="E37" s="11">
        <v>0.6061889149593008</v>
      </c>
      <c r="F37" s="96">
        <v>0</v>
      </c>
    </row>
    <row r="38" spans="1:6" ht="12.75" customHeight="1">
      <c r="A38" s="6"/>
      <c r="B38" s="8" t="s">
        <v>29</v>
      </c>
      <c r="C38" s="15">
        <f>D38+E38+F38</f>
        <v>0</v>
      </c>
      <c r="D38" s="15">
        <v>0</v>
      </c>
      <c r="E38" s="15">
        <v>0</v>
      </c>
      <c r="F38" s="97">
        <v>0</v>
      </c>
    </row>
    <row r="39" spans="1:6" ht="12.75" customHeight="1">
      <c r="A39" s="6"/>
      <c r="B39" s="14" t="s">
        <v>8</v>
      </c>
      <c r="C39" s="79">
        <f>SUM(C34:C38)</f>
        <v>31.619432137849472</v>
      </c>
      <c r="D39" s="79">
        <f>SUM(D34:D38)</f>
        <v>8.536240431148371</v>
      </c>
      <c r="E39" s="79">
        <f>SUM(E34:E38)</f>
        <v>21.347518251917332</v>
      </c>
      <c r="F39" s="98">
        <f>SUM(F34:F38)</f>
        <v>1.7356734547837704</v>
      </c>
    </row>
    <row r="40" spans="1:6" ht="4.5" customHeight="1">
      <c r="A40" s="6"/>
      <c r="B40" s="6"/>
      <c r="C40" s="76"/>
      <c r="D40" s="76"/>
      <c r="E40" s="76"/>
      <c r="F40" s="76"/>
    </row>
    <row r="41" spans="1:6" ht="12.75" customHeight="1" thickBot="1">
      <c r="A41" s="6"/>
      <c r="B41" s="18" t="s">
        <v>15</v>
      </c>
      <c r="C41" s="19">
        <f>SUM(C12,C18,C24,C31,C39)</f>
        <v>5295.036201436204</v>
      </c>
      <c r="D41" s="19">
        <f>SUM(D12,D18,D24,D31,D39)</f>
        <v>783.2728351975279</v>
      </c>
      <c r="E41" s="19">
        <f>SUM(E12,E18,E24,E31,E39)</f>
        <v>1314.0938208718098</v>
      </c>
      <c r="F41" s="19">
        <f>SUM(F12,F18,F24,F31,F39)</f>
        <v>3197.6695453668663</v>
      </c>
    </row>
    <row r="42" ht="12.75" customHeight="1" hidden="1" thickTop="1">
      <c r="B42" s="24"/>
    </row>
    <row r="43" spans="2:6" ht="12.75" customHeight="1" hidden="1">
      <c r="B43" s="81" t="s">
        <v>43</v>
      </c>
      <c r="C43" s="47">
        <v>0</v>
      </c>
      <c r="D43" s="47">
        <v>0</v>
      </c>
      <c r="E43" s="47">
        <v>0</v>
      </c>
      <c r="F43" s="47">
        <v>0</v>
      </c>
    </row>
    <row r="44" spans="2:6" ht="12.75" customHeight="1" hidden="1">
      <c r="B44" s="81" t="s">
        <v>43</v>
      </c>
      <c r="C44" s="47">
        <f>C41-'Table 2.3'!C47</f>
        <v>0</v>
      </c>
      <c r="D44" s="47">
        <f>D41-'Table 2.3'!D47</f>
        <v>0</v>
      </c>
      <c r="E44" s="47">
        <f>E41-'Table 2.3'!E47</f>
        <v>0</v>
      </c>
      <c r="F44" s="47">
        <f>F41-'Table 2.3'!F47</f>
        <v>0</v>
      </c>
    </row>
    <row r="45" spans="2:6" ht="12.75" customHeight="1" hidden="1">
      <c r="B45" s="78"/>
      <c r="C45" s="47">
        <f>C41-'Table 2.1'!Q42</f>
        <v>0</v>
      </c>
      <c r="D45" s="47">
        <f>D41-'Table 2.1'!Q39</f>
        <v>0</v>
      </c>
      <c r="E45" s="47">
        <f>E41-'Table 2.1'!Q40</f>
        <v>0</v>
      </c>
      <c r="F45" s="47">
        <f>F41-'Table 2.1'!Q41</f>
        <v>0</v>
      </c>
    </row>
    <row r="46" ht="12.75" customHeight="1" thickTop="1"/>
    <row r="47" ht="12.75" customHeight="1">
      <c r="C47" s="100"/>
    </row>
    <row r="48" ht="12.75" customHeight="1">
      <c r="C48" s="10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5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7.140625" style="7" customWidth="1"/>
    <col min="3" max="6" width="10.7109375" style="7" customWidth="1"/>
    <col min="7" max="16384" width="9.140625" style="7" customWidth="1"/>
  </cols>
  <sheetData>
    <row r="1" spans="1:6" ht="17.25">
      <c r="A1" s="1" t="s">
        <v>37</v>
      </c>
      <c r="B1" s="22"/>
      <c r="C1" s="22"/>
      <c r="D1" s="22"/>
      <c r="E1" s="22"/>
      <c r="F1" s="22"/>
    </row>
    <row r="2" spans="1:7" s="3" customFormat="1" ht="17.25">
      <c r="A2" s="1" t="s">
        <v>60</v>
      </c>
      <c r="B2" s="1"/>
      <c r="C2" s="1"/>
      <c r="D2" s="1"/>
      <c r="E2" s="1"/>
      <c r="F2" s="1"/>
      <c r="G2" s="2"/>
    </row>
    <row r="3" spans="1:7" s="6" customFormat="1" ht="15">
      <c r="A3" s="4" t="s">
        <v>70</v>
      </c>
      <c r="B3" s="4"/>
      <c r="C3" s="4"/>
      <c r="D3" s="4"/>
      <c r="E3" s="4"/>
      <c r="F3" s="4"/>
      <c r="G3" s="5"/>
    </row>
    <row r="4" spans="2:6" ht="6" customHeight="1">
      <c r="B4" s="62"/>
      <c r="C4" s="57"/>
      <c r="D4" s="57"/>
      <c r="E4" s="57"/>
      <c r="F4" s="57"/>
    </row>
    <row r="5" spans="3:6" s="6" customFormat="1" ht="12.75">
      <c r="C5" s="85"/>
      <c r="D5" s="106" t="s">
        <v>40</v>
      </c>
      <c r="E5" s="107"/>
      <c r="F5" s="108"/>
    </row>
    <row r="6" spans="3:6" s="6" customFormat="1" ht="12.75">
      <c r="C6" s="91" t="s">
        <v>8</v>
      </c>
      <c r="D6" s="88" t="s">
        <v>3</v>
      </c>
      <c r="E6" s="88" t="s">
        <v>59</v>
      </c>
      <c r="F6" s="89" t="s">
        <v>39</v>
      </c>
    </row>
    <row r="7" spans="3:6" s="6" customFormat="1" ht="12.75">
      <c r="C7" s="92" t="s">
        <v>1</v>
      </c>
      <c r="D7" s="21" t="s">
        <v>1</v>
      </c>
      <c r="E7" s="21" t="s">
        <v>1</v>
      </c>
      <c r="F7" s="90" t="s">
        <v>1</v>
      </c>
    </row>
    <row r="8" spans="1:2" ht="12.75">
      <c r="A8" s="6" t="s">
        <v>5</v>
      </c>
      <c r="B8" s="6"/>
    </row>
    <row r="9" spans="1:6" ht="12.75">
      <c r="A9" s="6"/>
      <c r="B9" s="8" t="s">
        <v>6</v>
      </c>
      <c r="C9" s="9">
        <f>D9+E9+F9</f>
        <v>2173.398252405744</v>
      </c>
      <c r="D9" s="9">
        <v>725.0320507934683</v>
      </c>
      <c r="E9" s="9">
        <v>1203.9803319328373</v>
      </c>
      <c r="F9" s="99">
        <v>244.38586967943863</v>
      </c>
    </row>
    <row r="10" spans="1:6" ht="12.75">
      <c r="A10" s="6"/>
      <c r="B10" s="8" t="s">
        <v>7</v>
      </c>
      <c r="C10" s="11">
        <f>D10+E10+F10</f>
        <v>52.25603977568612</v>
      </c>
      <c r="D10" s="11">
        <v>8.416894724860475</v>
      </c>
      <c r="E10" s="11">
        <v>43.00596925597028</v>
      </c>
      <c r="F10" s="96">
        <v>0.8331757948553621</v>
      </c>
    </row>
    <row r="11" spans="1:6" ht="12.75">
      <c r="A11" s="6"/>
      <c r="B11" s="8" t="s">
        <v>12</v>
      </c>
      <c r="C11" s="12">
        <f>D11+E11+F11</f>
        <v>0.41254493474893783</v>
      </c>
      <c r="D11" s="12">
        <v>0.14918047607939638</v>
      </c>
      <c r="E11" s="12">
        <v>0.26336445866954145</v>
      </c>
      <c r="F11" s="94">
        <v>0</v>
      </c>
    </row>
    <row r="12" spans="1:6" ht="12.75">
      <c r="A12" s="6"/>
      <c r="B12" s="20" t="s">
        <v>13</v>
      </c>
      <c r="C12" s="11">
        <f>D12+E12+F12</f>
        <v>0.5566697323151079</v>
      </c>
      <c r="D12" s="11">
        <v>0.19398667376170542</v>
      </c>
      <c r="E12" s="11">
        <v>0.36268305855340244</v>
      </c>
      <c r="F12" s="96">
        <v>0</v>
      </c>
    </row>
    <row r="13" spans="1:6" ht="12.75">
      <c r="A13" s="6"/>
      <c r="B13" s="20" t="s">
        <v>14</v>
      </c>
      <c r="C13" s="15">
        <f>SUM(C11:C12)</f>
        <v>0.9692146670640457</v>
      </c>
      <c r="D13" s="15">
        <f>SUM(D11:D12)</f>
        <v>0.3431671498411018</v>
      </c>
      <c r="E13" s="15">
        <f>SUM(E11:E12)</f>
        <v>0.6260475172229438</v>
      </c>
      <c r="F13" s="97">
        <f>SUM(F11:F12)</f>
        <v>0</v>
      </c>
    </row>
    <row r="14" spans="1:6" ht="12.75">
      <c r="A14" s="6"/>
      <c r="B14" s="14" t="s">
        <v>8</v>
      </c>
      <c r="C14" s="15">
        <f>SUM(C9:C10,C13)</f>
        <v>2226.6235068484943</v>
      </c>
      <c r="D14" s="15">
        <f>SUM(D9:D10,D13)</f>
        <v>733.7921126681699</v>
      </c>
      <c r="E14" s="15">
        <f>SUM(E9:E10,E13)</f>
        <v>1247.6123487060306</v>
      </c>
      <c r="F14" s="97">
        <f>SUM(F9:F10,F13)</f>
        <v>245.21904547429398</v>
      </c>
    </row>
    <row r="15" spans="1:6" ht="4.5" customHeight="1">
      <c r="A15" s="6"/>
      <c r="B15" s="6"/>
      <c r="C15" s="17"/>
      <c r="D15" s="17"/>
      <c r="E15" s="17"/>
      <c r="F15" s="17"/>
    </row>
    <row r="16" spans="1:6" ht="12.75">
      <c r="A16" s="6" t="s">
        <v>9</v>
      </c>
      <c r="B16" s="6"/>
      <c r="C16" s="17"/>
      <c r="D16" s="17"/>
      <c r="E16" s="17"/>
      <c r="F16" s="17"/>
    </row>
    <row r="17" spans="1:6" ht="12.75">
      <c r="A17" s="6"/>
      <c r="B17" s="8" t="s">
        <v>6</v>
      </c>
      <c r="C17" s="9">
        <f>D17+E17+F17</f>
        <v>6.860302612953921</v>
      </c>
      <c r="D17" s="9">
        <v>0.3862968610173352</v>
      </c>
      <c r="E17" s="9">
        <v>0.6592988861590956</v>
      </c>
      <c r="F17" s="99">
        <v>5.814706865777491</v>
      </c>
    </row>
    <row r="18" spans="1:6" ht="12.75">
      <c r="A18" s="6"/>
      <c r="B18" s="8" t="s">
        <v>7</v>
      </c>
      <c r="C18" s="11">
        <f>D18+E18+F18</f>
        <v>91.12640769690134</v>
      </c>
      <c r="D18" s="11">
        <v>24.340407699988326</v>
      </c>
      <c r="E18" s="11">
        <v>4.63843914019707</v>
      </c>
      <c r="F18" s="96">
        <v>62.147560856715934</v>
      </c>
    </row>
    <row r="19" spans="1:6" ht="12.75">
      <c r="A19" s="6"/>
      <c r="B19" s="8" t="s">
        <v>12</v>
      </c>
      <c r="C19" s="12">
        <f>D19+E19+F19</f>
        <v>0.09803593499026303</v>
      </c>
      <c r="D19" s="12">
        <v>0.06572298809449822</v>
      </c>
      <c r="E19" s="12">
        <v>0</v>
      </c>
      <c r="F19" s="94">
        <v>0.03231294689576481</v>
      </c>
    </row>
    <row r="20" spans="1:6" ht="12.75">
      <c r="A20" s="6"/>
      <c r="B20" s="20" t="s">
        <v>13</v>
      </c>
      <c r="C20" s="11">
        <f>D20+E20+F20</f>
        <v>0.19273485329419343</v>
      </c>
      <c r="D20" s="11">
        <v>0.14071445349200715</v>
      </c>
      <c r="E20" s="11">
        <v>0</v>
      </c>
      <c r="F20" s="96">
        <v>0.05202039980218627</v>
      </c>
    </row>
    <row r="21" spans="1:6" ht="12.75">
      <c r="A21" s="6"/>
      <c r="B21" s="20" t="s">
        <v>14</v>
      </c>
      <c r="C21" s="15">
        <f>SUM(C19:C20)</f>
        <v>0.29077078828445646</v>
      </c>
      <c r="D21" s="15">
        <f>SUM(D19:D20)</f>
        <v>0.20643744158650537</v>
      </c>
      <c r="E21" s="15">
        <f>SUM(E19:E20)</f>
        <v>0</v>
      </c>
      <c r="F21" s="97">
        <f>SUM(F19:F20)</f>
        <v>0.08433334669795109</v>
      </c>
    </row>
    <row r="22" spans="1:6" ht="12.75">
      <c r="A22" s="6"/>
      <c r="B22" s="14" t="s">
        <v>8</v>
      </c>
      <c r="C22" s="15">
        <f>SUM(C17:C18,C21)</f>
        <v>98.27748109813972</v>
      </c>
      <c r="D22" s="15">
        <f>SUM(D17:D18,D21)</f>
        <v>24.933142002592167</v>
      </c>
      <c r="E22" s="15">
        <f>SUM(E17:E18,E21)</f>
        <v>5.297738026356166</v>
      </c>
      <c r="F22" s="97">
        <f>SUM(F17:F18,F21)</f>
        <v>68.04660106919137</v>
      </c>
    </row>
    <row r="23" spans="1:6" ht="4.5" customHeight="1">
      <c r="A23" s="6"/>
      <c r="B23" s="6"/>
      <c r="C23" s="17"/>
      <c r="D23" s="17"/>
      <c r="E23" s="17"/>
      <c r="F23" s="17"/>
    </row>
    <row r="24" spans="1:6" ht="12.75">
      <c r="A24" s="75" t="s">
        <v>56</v>
      </c>
      <c r="B24" s="6"/>
      <c r="C24" s="17"/>
      <c r="D24" s="17"/>
      <c r="E24" s="17"/>
      <c r="F24" s="17"/>
    </row>
    <row r="25" spans="1:6" ht="12.75">
      <c r="A25" s="6"/>
      <c r="B25" s="8" t="s">
        <v>6</v>
      </c>
      <c r="C25" s="9">
        <f>D25+E25+F25</f>
        <v>2468.2795749106344</v>
      </c>
      <c r="D25" s="9">
        <v>11.43651360167217</v>
      </c>
      <c r="E25" s="9">
        <v>21.375697340710644</v>
      </c>
      <c r="F25" s="99">
        <v>2435.4673639682514</v>
      </c>
    </row>
    <row r="26" spans="1:6" ht="12.75">
      <c r="A26" s="6"/>
      <c r="B26" s="8" t="s">
        <v>7</v>
      </c>
      <c r="C26" s="11">
        <f>D26+E26+F26</f>
        <v>427.6157704362008</v>
      </c>
      <c r="D26" s="11">
        <v>1.96392730022233</v>
      </c>
      <c r="E26" s="11">
        <v>7.2008084097953615</v>
      </c>
      <c r="F26" s="96">
        <v>418.45103472618314</v>
      </c>
    </row>
    <row r="27" spans="1:6" ht="12.75">
      <c r="A27" s="6"/>
      <c r="B27" s="8" t="s">
        <v>12</v>
      </c>
      <c r="C27" s="12">
        <f>D27+E27+F27</f>
        <v>1.625725600895175</v>
      </c>
      <c r="D27" s="12">
        <v>0.044017434583714016</v>
      </c>
      <c r="E27" s="12">
        <v>0.10204818894591652</v>
      </c>
      <c r="F27" s="94">
        <v>1.4796599773655446</v>
      </c>
    </row>
    <row r="28" spans="1:6" ht="12.75">
      <c r="A28" s="6"/>
      <c r="B28" s="20" t="s">
        <v>13</v>
      </c>
      <c r="C28" s="11">
        <f>D28+E28+F28</f>
        <v>7.728738721069023</v>
      </c>
      <c r="D28" s="11">
        <v>0.03640718605996206</v>
      </c>
      <c r="E28" s="11">
        <v>0.25419625057878537</v>
      </c>
      <c r="F28" s="96">
        <v>7.438135284430276</v>
      </c>
    </row>
    <row r="29" spans="1:6" ht="12.75" customHeight="1">
      <c r="A29" s="6"/>
      <c r="B29" s="20" t="s">
        <v>14</v>
      </c>
      <c r="C29" s="15">
        <f>SUM(C27:C28)</f>
        <v>9.354464321964198</v>
      </c>
      <c r="D29" s="15">
        <f>SUM(D27:D28)</f>
        <v>0.08042462064367607</v>
      </c>
      <c r="E29" s="15">
        <f>SUM(E27:E28)</f>
        <v>0.35624443952470186</v>
      </c>
      <c r="F29" s="97">
        <f>SUM(F27:F28)</f>
        <v>8.91779526179582</v>
      </c>
    </row>
    <row r="30" spans="1:6" ht="12.75">
      <c r="A30" s="6"/>
      <c r="B30" s="14" t="s">
        <v>8</v>
      </c>
      <c r="C30" s="15">
        <f>SUM(C25:C26,C29)</f>
        <v>2905.2498096687996</v>
      </c>
      <c r="D30" s="15">
        <f>SUM(D25:D26,D29)</f>
        <v>13.480865522538176</v>
      </c>
      <c r="E30" s="15">
        <f>SUM(E25:E26,E29)</f>
        <v>28.932750190030706</v>
      </c>
      <c r="F30" s="97">
        <f>SUM(F25:F26,F29)</f>
        <v>2862.83619395623</v>
      </c>
    </row>
    <row r="31" spans="1:6" ht="4.5" customHeight="1">
      <c r="A31" s="6"/>
      <c r="B31" s="6"/>
      <c r="C31" s="17"/>
      <c r="D31" s="17"/>
      <c r="E31" s="17"/>
      <c r="F31" s="17"/>
    </row>
    <row r="32" spans="1:6" ht="12.75">
      <c r="A32" s="6" t="s">
        <v>10</v>
      </c>
      <c r="B32" s="6"/>
      <c r="C32" s="17"/>
      <c r="D32" s="17"/>
      <c r="E32" s="17"/>
      <c r="F32" s="17"/>
    </row>
    <row r="33" spans="1:6" ht="12.75">
      <c r="A33" s="6"/>
      <c r="B33" s="8" t="s">
        <v>7</v>
      </c>
      <c r="C33" s="10">
        <f>D33+E33+F33</f>
        <v>20.264851578258316</v>
      </c>
      <c r="D33" s="10">
        <v>0.22877689665235043</v>
      </c>
      <c r="E33" s="10">
        <v>3.971562748375635</v>
      </c>
      <c r="F33" s="93">
        <v>16.06451193323033</v>
      </c>
    </row>
    <row r="34" spans="1:6" ht="12.75">
      <c r="A34" s="6"/>
      <c r="B34" s="8" t="s">
        <v>12</v>
      </c>
      <c r="C34" s="12">
        <f>D34+E34+F34</f>
        <v>1.6790033563837201</v>
      </c>
      <c r="D34" s="12">
        <v>0.7501336257883573</v>
      </c>
      <c r="E34" s="12">
        <v>0.9288697305953629</v>
      </c>
      <c r="F34" s="94">
        <v>0</v>
      </c>
    </row>
    <row r="35" spans="1:6" ht="12.75">
      <c r="A35" s="6"/>
      <c r="B35" s="20" t="s">
        <v>13</v>
      </c>
      <c r="C35" s="12">
        <f>D35+E35+F35</f>
        <v>11.32211674828028</v>
      </c>
      <c r="D35" s="12">
        <v>1.5515640506388775</v>
      </c>
      <c r="E35" s="12">
        <v>6.003033218504525</v>
      </c>
      <c r="F35" s="94">
        <v>3.7675194791368787</v>
      </c>
    </row>
    <row r="36" spans="1:6" ht="12.75">
      <c r="A36" s="6"/>
      <c r="B36" s="20" t="s">
        <v>14</v>
      </c>
      <c r="C36" s="13">
        <f>SUM(C34:C35)</f>
        <v>13.001120104664</v>
      </c>
      <c r="D36" s="13">
        <f>SUM(D34:D35)</f>
        <v>2.301697676427235</v>
      </c>
      <c r="E36" s="13">
        <f>SUM(E34:E35)</f>
        <v>6.931902949099888</v>
      </c>
      <c r="F36" s="95">
        <f>SUM(F34:F35)</f>
        <v>3.7675194791368787</v>
      </c>
    </row>
    <row r="37" spans="1:6" ht="12.75">
      <c r="A37" s="6"/>
      <c r="B37" s="14" t="s">
        <v>8</v>
      </c>
      <c r="C37" s="15">
        <f>SUM(C32:C33,C36)</f>
        <v>33.26597168292231</v>
      </c>
      <c r="D37" s="15">
        <f>SUM(D32:D33,D36)</f>
        <v>2.5304745730795855</v>
      </c>
      <c r="E37" s="15">
        <f>SUM(E32:E33,E36)</f>
        <v>10.903465697475522</v>
      </c>
      <c r="F37" s="97">
        <f>SUM(F32:F33,F36)</f>
        <v>19.83203141236721</v>
      </c>
    </row>
    <row r="38" spans="1:6" ht="4.5" customHeight="1">
      <c r="A38" s="6"/>
      <c r="B38" s="14"/>
      <c r="C38" s="17"/>
      <c r="D38" s="17"/>
      <c r="E38" s="17"/>
      <c r="F38" s="17"/>
    </row>
    <row r="39" spans="1:6" ht="12.75">
      <c r="A39" s="6" t="s">
        <v>11</v>
      </c>
      <c r="B39" s="14"/>
      <c r="C39" s="17"/>
      <c r="D39" s="17"/>
      <c r="E39" s="17"/>
      <c r="F39" s="17"/>
    </row>
    <row r="40" spans="1:6" ht="12.75">
      <c r="A40" s="6"/>
      <c r="B40" s="8" t="s">
        <v>6</v>
      </c>
      <c r="C40" s="9">
        <f>D40+E40+F40</f>
        <v>26.2447491805911</v>
      </c>
      <c r="D40" s="9">
        <v>6.8000230364952525</v>
      </c>
      <c r="E40" s="9">
        <v>17.709052689312077</v>
      </c>
      <c r="F40" s="99">
        <v>1.7356734547837704</v>
      </c>
    </row>
    <row r="41" spans="1:6" ht="12.75">
      <c r="A41" s="6"/>
      <c r="B41" s="8" t="s">
        <v>7</v>
      </c>
      <c r="C41" s="11">
        <f>D41+E41+F41</f>
        <v>3.864967602519287</v>
      </c>
      <c r="D41" s="11">
        <v>1.264218332146819</v>
      </c>
      <c r="E41" s="11">
        <v>2.600749270372468</v>
      </c>
      <c r="F41" s="96">
        <v>0</v>
      </c>
    </row>
    <row r="42" spans="1:6" ht="12.75">
      <c r="A42" s="6"/>
      <c r="B42" s="8" t="s">
        <v>12</v>
      </c>
      <c r="C42" s="12">
        <f>D42+E42+F42</f>
        <v>0.43039478757940314</v>
      </c>
      <c r="D42" s="12">
        <v>0.08989969849111935</v>
      </c>
      <c r="E42" s="12">
        <v>0.3404950890882838</v>
      </c>
      <c r="F42" s="94">
        <v>0</v>
      </c>
    </row>
    <row r="43" spans="1:6" ht="12.75">
      <c r="A43" s="6"/>
      <c r="B43" s="20" t="s">
        <v>13</v>
      </c>
      <c r="C43" s="11">
        <f>D43+E43+F43</f>
        <v>1.079320567159678</v>
      </c>
      <c r="D43" s="11">
        <v>0.38209936401517985</v>
      </c>
      <c r="E43" s="11">
        <v>0.6972212031444981</v>
      </c>
      <c r="F43" s="96">
        <v>0</v>
      </c>
    </row>
    <row r="44" spans="1:6" ht="12.75">
      <c r="A44" s="6"/>
      <c r="B44" s="20" t="s">
        <v>14</v>
      </c>
      <c r="C44" s="15">
        <f>SUM(C42:C43)</f>
        <v>1.5097153547390811</v>
      </c>
      <c r="D44" s="15">
        <f>SUM(D42:D43)</f>
        <v>0.4719990625062992</v>
      </c>
      <c r="E44" s="15">
        <f>SUM(E42:E43)</f>
        <v>1.0377162922327818</v>
      </c>
      <c r="F44" s="97">
        <f>SUM(F42:F43)</f>
        <v>0</v>
      </c>
    </row>
    <row r="45" spans="1:6" ht="12.75">
      <c r="A45" s="6"/>
      <c r="B45" s="14" t="s">
        <v>8</v>
      </c>
      <c r="C45" s="15">
        <f>SUM(C40:C41,C44)</f>
        <v>31.61943213784947</v>
      </c>
      <c r="D45" s="15">
        <f>SUM(D40:D41,D44)</f>
        <v>8.536240431148371</v>
      </c>
      <c r="E45" s="15">
        <f>SUM(E40:E41,E44)</f>
        <v>21.34751825191733</v>
      </c>
      <c r="F45" s="97">
        <f>SUM(F40:F41,F44)</f>
        <v>1.7356734547837704</v>
      </c>
    </row>
    <row r="46" spans="1:6" ht="4.5" customHeight="1">
      <c r="A46" s="6"/>
      <c r="B46" s="6"/>
      <c r="C46" s="17"/>
      <c r="D46" s="17"/>
      <c r="E46" s="17"/>
      <c r="F46" s="17"/>
    </row>
    <row r="47" spans="1:6" ht="13.5" thickBot="1">
      <c r="A47" s="6"/>
      <c r="B47" s="18" t="s">
        <v>15</v>
      </c>
      <c r="C47" s="19">
        <f>SUM(C14,C22,C30,C37,C45)</f>
        <v>5295.036201436205</v>
      </c>
      <c r="D47" s="19">
        <f>SUM(D14,D22,D30,D37,D45)</f>
        <v>783.2728351975281</v>
      </c>
      <c r="E47" s="19">
        <f>SUM(E14,E22,E30,E37,E45)</f>
        <v>1314.0938208718103</v>
      </c>
      <c r="F47" s="19">
        <f>SUM(F14,F22,F30,F37,F45)</f>
        <v>3197.6695453668663</v>
      </c>
    </row>
    <row r="48" spans="1:6" ht="4.5" customHeight="1" thickTop="1">
      <c r="A48" s="6"/>
      <c r="B48" s="18"/>
      <c r="C48" s="17"/>
      <c r="D48" s="17"/>
      <c r="E48" s="17"/>
      <c r="F48" s="17"/>
    </row>
    <row r="49" spans="1:6" ht="12.75">
      <c r="A49" s="87" t="s">
        <v>57</v>
      </c>
      <c r="B49" s="14"/>
      <c r="C49" s="17"/>
      <c r="D49" s="17"/>
      <c r="E49" s="17"/>
      <c r="F49" s="17"/>
    </row>
    <row r="50" spans="1:6" ht="12.75">
      <c r="A50" s="6"/>
      <c r="B50" s="8" t="s">
        <v>6</v>
      </c>
      <c r="C50" s="9">
        <f>SUM(C9,C17,C25,C40)</f>
        <v>4674.782879109925</v>
      </c>
      <c r="D50" s="9">
        <f>SUM(D9,D17,D25,D40)</f>
        <v>743.654884292653</v>
      </c>
      <c r="E50" s="9">
        <f>SUM(E9,E17,E25,E40)</f>
        <v>1243.7243808490193</v>
      </c>
      <c r="F50" s="99">
        <f>SUM(F9,F17,F25,F40)</f>
        <v>2687.403613968251</v>
      </c>
    </row>
    <row r="51" spans="1:6" ht="12.75">
      <c r="A51" s="6"/>
      <c r="B51" s="8" t="s">
        <v>7</v>
      </c>
      <c r="C51" s="11">
        <f aca="true" t="shared" si="0" ref="C51:F54">SUM(C10,C18,C26,C33,C41)</f>
        <v>595.128037089566</v>
      </c>
      <c r="D51" s="11">
        <f t="shared" si="0"/>
        <v>36.2142249538703</v>
      </c>
      <c r="E51" s="11">
        <f t="shared" si="0"/>
        <v>61.417528824710814</v>
      </c>
      <c r="F51" s="96">
        <f t="shared" si="0"/>
        <v>497.4962833109848</v>
      </c>
    </row>
    <row r="52" spans="1:6" ht="12.75">
      <c r="A52" s="6"/>
      <c r="B52" s="8" t="s">
        <v>12</v>
      </c>
      <c r="C52" s="12">
        <f t="shared" si="0"/>
        <v>4.245704614597499</v>
      </c>
      <c r="D52" s="12">
        <f t="shared" si="0"/>
        <v>1.0989542230370852</v>
      </c>
      <c r="E52" s="12">
        <f t="shared" si="0"/>
        <v>1.6347774672991047</v>
      </c>
      <c r="F52" s="94">
        <f t="shared" si="0"/>
        <v>1.5119729242613094</v>
      </c>
    </row>
    <row r="53" spans="1:6" ht="12.75">
      <c r="A53" s="6"/>
      <c r="B53" s="20" t="s">
        <v>13</v>
      </c>
      <c r="C53" s="11">
        <f t="shared" si="0"/>
        <v>20.879580622118283</v>
      </c>
      <c r="D53" s="11">
        <f t="shared" si="0"/>
        <v>2.304771727967732</v>
      </c>
      <c r="E53" s="11">
        <f t="shared" si="0"/>
        <v>7.317133730781211</v>
      </c>
      <c r="F53" s="96">
        <f t="shared" si="0"/>
        <v>11.257675163369342</v>
      </c>
    </row>
    <row r="54" spans="1:6" ht="12.75">
      <c r="A54" s="6"/>
      <c r="B54" s="20" t="s">
        <v>14</v>
      </c>
      <c r="C54" s="15">
        <f t="shared" si="0"/>
        <v>25.125285236715783</v>
      </c>
      <c r="D54" s="15">
        <f t="shared" si="0"/>
        <v>3.4037259510048172</v>
      </c>
      <c r="E54" s="15">
        <f t="shared" si="0"/>
        <v>8.951911198080316</v>
      </c>
      <c r="F54" s="97">
        <f t="shared" si="0"/>
        <v>12.76964808763065</v>
      </c>
    </row>
    <row r="55" spans="1:6" ht="12.75">
      <c r="A55" s="6"/>
      <c r="B55" s="14" t="s">
        <v>8</v>
      </c>
      <c r="C55" s="15">
        <f>SUM(C50:C51,C54)</f>
        <v>5295.036201436206</v>
      </c>
      <c r="D55" s="15">
        <f>SUM(D50:D51,D54)</f>
        <v>783.2728351975281</v>
      </c>
      <c r="E55" s="15">
        <f>SUM(E50:E51,E54)</f>
        <v>1314.0938208718105</v>
      </c>
      <c r="F55" s="97">
        <f>SUM(F50:F51,F54)</f>
        <v>3197.6695453668667</v>
      </c>
    </row>
    <row r="56" spans="1:6" ht="12.75" hidden="1">
      <c r="A56" s="6"/>
      <c r="B56" s="18"/>
      <c r="C56" s="17"/>
      <c r="D56" s="17"/>
      <c r="E56" s="17"/>
      <c r="F56" s="17"/>
    </row>
    <row r="57" spans="2:6" ht="12.75" hidden="1">
      <c r="B57" s="81" t="s">
        <v>43</v>
      </c>
      <c r="C57" s="80">
        <v>0</v>
      </c>
      <c r="D57" s="80">
        <v>-5.684341886080802E-14</v>
      </c>
      <c r="E57" s="80">
        <v>0</v>
      </c>
      <c r="F57" s="80">
        <v>0</v>
      </c>
    </row>
    <row r="58" spans="2:6" ht="12.75" hidden="1">
      <c r="B58" s="81" t="s">
        <v>43</v>
      </c>
      <c r="C58" s="80">
        <f>C47-'Table 2.2'!C41</f>
        <v>0</v>
      </c>
      <c r="D58" s="80">
        <f>D47-'Table 2.2'!D41</f>
        <v>0</v>
      </c>
      <c r="E58" s="80">
        <f>E47-'Table 2.2'!E41</f>
        <v>0</v>
      </c>
      <c r="F58" s="80">
        <f>F47-'Table 2.2'!F41</f>
        <v>0</v>
      </c>
    </row>
    <row r="59" spans="3:6" ht="12.75" hidden="1">
      <c r="C59" s="80">
        <f>C47-'Table 2.1'!Q42</f>
        <v>0</v>
      </c>
      <c r="D59" s="80">
        <f>D47-'Table 2.1'!Q39</f>
        <v>0</v>
      </c>
      <c r="E59" s="80">
        <f>E47-'Table 2.1'!Q40</f>
        <v>0</v>
      </c>
      <c r="F59" s="80">
        <f>F47-'Table 2.1'!Q41</f>
        <v>0</v>
      </c>
    </row>
    <row r="60" ht="4.5" customHeight="1"/>
  </sheetData>
  <sheetProtection/>
  <mergeCells count="1">
    <mergeCell ref="D5:F5"/>
  </mergeCells>
  <printOptions horizontalCentered="1"/>
  <pageMargins left="0.75" right="0.75" top="1" bottom="1" header="0.5" footer="0.5"/>
  <pageSetup fitToHeight="1" fitToWidth="1" horizontalDpi="600" verticalDpi="600" orientation="landscape" scale="71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C4:E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4" spans="3:4" ht="12.75">
      <c r="C4" s="50" t="s">
        <v>33</v>
      </c>
      <c r="D4" s="51" t="s">
        <v>34</v>
      </c>
    </row>
    <row r="5" spans="3:5" ht="12.75">
      <c r="C5" s="52">
        <v>1</v>
      </c>
      <c r="D5" s="53"/>
      <c r="E5" s="102"/>
    </row>
    <row r="6" spans="3:5" ht="12.75">
      <c r="C6" s="52">
        <v>2</v>
      </c>
      <c r="D6" s="53">
        <f>SUM('Table 2.1'!B44:S47)</f>
        <v>0</v>
      </c>
      <c r="E6" s="102"/>
    </row>
    <row r="7" spans="3:5" ht="12.75">
      <c r="C7" s="52">
        <v>3</v>
      </c>
      <c r="D7" s="53">
        <f>SUM('Table 2.2'!C43:F45)</f>
        <v>0</v>
      </c>
      <c r="E7" s="102"/>
    </row>
    <row r="8" spans="3:5" ht="12.75">
      <c r="C8" s="54">
        <v>4</v>
      </c>
      <c r="D8" s="55">
        <f>SUM('Table 2.3'!C57:F59)</f>
        <v>-5.684341886080802E-14</v>
      </c>
      <c r="E8" s="10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Sam Cutting</cp:lastModifiedBy>
  <cp:lastPrinted>2006-03-22T22:07:23Z</cp:lastPrinted>
  <dcterms:created xsi:type="dcterms:W3CDTF">2005-01-19T20:56:38Z</dcterms:created>
  <dcterms:modified xsi:type="dcterms:W3CDTF">2020-12-15T21:43:03Z</dcterms:modified>
  <cp:category/>
  <cp:version/>
  <cp:contentType/>
  <cp:contentStatus/>
</cp:coreProperties>
</file>